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EXTY 2022\MK engineering\TZ\Bohumín - Kališok (DPS)\Rozpočty\"/>
    </mc:Choice>
  </mc:AlternateContent>
  <xr:revisionPtr revIDLastSave="0" documentId="13_ncr:1_{B446D0CA-F1D9-4E9D-A09E-D26C46AB46F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91" i="12" l="1"/>
  <c r="F39" i="1" s="1"/>
  <c r="AD91" i="12"/>
  <c r="G39" i="1" s="1"/>
  <c r="G40" i="1" s="1"/>
  <c r="G25" i="1" s="1"/>
  <c r="G9" i="12"/>
  <c r="G8" i="12" s="1"/>
  <c r="I47" i="1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I18" i="12" s="1"/>
  <c r="K22" i="12"/>
  <c r="M22" i="12"/>
  <c r="O22" i="12"/>
  <c r="Q22" i="12"/>
  <c r="Q18" i="12" s="1"/>
  <c r="U22" i="12"/>
  <c r="G24" i="12"/>
  <c r="I24" i="12"/>
  <c r="K24" i="12"/>
  <c r="M24" i="12"/>
  <c r="O24" i="12"/>
  <c r="Q24" i="12"/>
  <c r="U24" i="12"/>
  <c r="G25" i="12"/>
  <c r="G23" i="12" s="1"/>
  <c r="I49" i="1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2" i="12"/>
  <c r="G61" i="12" s="1"/>
  <c r="I50" i="1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I51" i="1" s="1"/>
  <c r="G74" i="12"/>
  <c r="I74" i="12"/>
  <c r="K74" i="12"/>
  <c r="M74" i="12"/>
  <c r="O74" i="12"/>
  <c r="O73" i="12" s="1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O77" i="12"/>
  <c r="G78" i="12"/>
  <c r="G77" i="12" s="1"/>
  <c r="I52" i="1" s="1"/>
  <c r="I78" i="12"/>
  <c r="K78" i="12"/>
  <c r="O78" i="12"/>
  <c r="Q78" i="12"/>
  <c r="Q77" i="12" s="1"/>
  <c r="U78" i="12"/>
  <c r="G79" i="12"/>
  <c r="M79" i="12" s="1"/>
  <c r="I79" i="12"/>
  <c r="K79" i="12"/>
  <c r="O79" i="12"/>
  <c r="Q79" i="12"/>
  <c r="U79" i="12"/>
  <c r="U77" i="12" s="1"/>
  <c r="G81" i="12"/>
  <c r="I81" i="12"/>
  <c r="K81" i="12"/>
  <c r="O81" i="12"/>
  <c r="Q81" i="12"/>
  <c r="U81" i="12"/>
  <c r="G82" i="12"/>
  <c r="M82" i="12" s="1"/>
  <c r="I82" i="12"/>
  <c r="I80" i="12" s="1"/>
  <c r="K82" i="12"/>
  <c r="O82" i="12"/>
  <c r="Q82" i="12"/>
  <c r="Q80" i="12" s="1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I86" i="12"/>
  <c r="K86" i="12"/>
  <c r="M86" i="12"/>
  <c r="O86" i="12"/>
  <c r="Q86" i="12"/>
  <c r="U86" i="12"/>
  <c r="G88" i="12"/>
  <c r="M88" i="12" s="1"/>
  <c r="I88" i="12"/>
  <c r="I87" i="12" s="1"/>
  <c r="K88" i="12"/>
  <c r="K87" i="12" s="1"/>
  <c r="O88" i="12"/>
  <c r="Q88" i="12"/>
  <c r="U88" i="12"/>
  <c r="U87" i="12" s="1"/>
  <c r="G89" i="12"/>
  <c r="I89" i="12"/>
  <c r="K89" i="12"/>
  <c r="O89" i="12"/>
  <c r="O87" i="12" s="1"/>
  <c r="Q89" i="12"/>
  <c r="U89" i="12"/>
  <c r="I20" i="1"/>
  <c r="I19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0" i="1" l="1"/>
  <c r="G23" i="1" s="1"/>
  <c r="I39" i="1"/>
  <c r="I40" i="1" s="1"/>
  <c r="J39" i="1" s="1"/>
  <c r="J40" i="1" s="1"/>
  <c r="U80" i="12"/>
  <c r="K80" i="12"/>
  <c r="M78" i="12"/>
  <c r="M77" i="12" s="1"/>
  <c r="I73" i="12"/>
  <c r="M62" i="12"/>
  <c r="Q23" i="12"/>
  <c r="Q61" i="12"/>
  <c r="O80" i="12"/>
  <c r="U73" i="12"/>
  <c r="K23" i="12"/>
  <c r="G87" i="12"/>
  <c r="I54" i="1" s="1"/>
  <c r="I18" i="1" s="1"/>
  <c r="G80" i="12"/>
  <c r="I53" i="1" s="1"/>
  <c r="I17" i="1" s="1"/>
  <c r="I77" i="12"/>
  <c r="I61" i="12"/>
  <c r="U18" i="12"/>
  <c r="U8" i="12"/>
  <c r="K73" i="12"/>
  <c r="O61" i="12"/>
  <c r="U23" i="12"/>
  <c r="I23" i="12"/>
  <c r="O18" i="12"/>
  <c r="O8" i="12"/>
  <c r="U61" i="12"/>
  <c r="Q8" i="12"/>
  <c r="Q87" i="12"/>
  <c r="K18" i="12"/>
  <c r="K8" i="12"/>
  <c r="K77" i="12"/>
  <c r="K61" i="12"/>
  <c r="I8" i="12"/>
  <c r="O23" i="12"/>
  <c r="M18" i="12"/>
  <c r="Q73" i="12"/>
  <c r="G29" i="1"/>
  <c r="G28" i="1"/>
  <c r="M61" i="12"/>
  <c r="M73" i="12"/>
  <c r="M89" i="12"/>
  <c r="M87" i="12" s="1"/>
  <c r="M81" i="12"/>
  <c r="M80" i="12" s="1"/>
  <c r="M25" i="12"/>
  <c r="M23" i="12" s="1"/>
  <c r="G18" i="12"/>
  <c r="I48" i="1" s="1"/>
  <c r="I16" i="1" s="1"/>
  <c r="I21" i="1" s="1"/>
  <c r="M9" i="12"/>
  <c r="M8" i="12" s="1"/>
  <c r="G91" i="12" l="1"/>
  <c r="I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<sst xmlns="http://schemas.openxmlformats.org/spreadsheetml/2006/main" count="472" uniqueCount="265">
  <si>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</si>
  <si>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</si>
  <si>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</si>
  <si>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</si>
  <si>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</si>
  <si>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</si>
  <si>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</si>
  <si>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</si>
  <si>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</si>
  <si>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</si>
  <si>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</si>
  <si>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</si>
  <si>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</si>
  <si>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</si>
  <si>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</si>
  <si>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</si>
  <si>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</si>
  <si>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</si>
  <si>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</si>
  <si>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</si>
  <si>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</si>
  <si>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</si>
  <si>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</si>
  <si>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</si>
  <si>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</si>
  <si>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</si>
  <si>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</si>
  <si>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</si>
  <si>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</si>
  <si>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</si>
  <si>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</si>
  <si>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</si>
  <si>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</si>
  <si>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</si>
  <si>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</si>
  <si>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</si>
  <si>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</si>
  <si>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</si>
  <si>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</si>
  <si>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</si>
  <si>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</si>
  <si>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</si>
  <si>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</si>
  <si>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02 Výtlak kanalizace</t>
  </si>
  <si>
    <t>Rozpočet:</t>
  </si>
  <si>
    <t>Misto</t>
  </si>
  <si>
    <t>Bohumín - Kališovo jezero, kanalizační a vodovodní řad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</si>
  <si>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</si>
  <si>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</si>
  <si>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</si>
  <si>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</si>
  <si>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</si>
  <si>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</si>
  <si>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</si>
  <si>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</si>
  <si>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</si>
  <si>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</si>
  <si>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</si>
  <si>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</si>
  <si>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</si>
  <si>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</si>
  <si>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</si>
  <si>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</si>
  <si>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</si>
  <si>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93</t>
  </si>
  <si>
    <t>Dokončovací práce inž.staveb</t>
  </si>
  <si>
    <t>97</t>
  </si>
  <si>
    <t>Prorážení otvorů</t>
  </si>
  <si>
    <t>99</t>
  </si>
  <si>
    <t>Staveništní přesun hmot</t>
  </si>
  <si>
    <t>721</t>
  </si>
  <si>
    <t>Vnitřní kanalizace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</si>
  <si>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</si>
  <si>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</si>
  <si>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</si>
  <si>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</si>
  <si>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</si>
  <si>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</si>
  <si>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</si>
  <si>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</si>
  <si>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</si>
  <si>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</si>
  <si>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</si>
  <si>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</si>
  <si>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</si>
  <si>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</si>
  <si>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</si>
  <si>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</si>
  <si>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</si>
  <si>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</si>
  <si>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</si>
  <si>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</si>
  <si>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</si>
  <si>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</si>
  <si>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</si>
  <si>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</si>
  <si>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</si>
  <si>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</si>
  <si>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</si>
  <si>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</si>
  <si>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</si>
  <si>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</si>
  <si>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</si>
  <si>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113151114R00</t>
  </si>
  <si>
    <t>Fréz.živič.krytu pl.do 500 m2,pruh do 75 cm,tl.5cm</t>
  </si>
  <si>
    <t>m2</t>
  </si>
  <si>
    <t>POL1_0</t>
  </si>
  <si>
    <t>113107320R00</t>
  </si>
  <si>
    <t>Odstranění podkladu pl. 50 m2,kam.těžené tl.20 cm</t>
  </si>
  <si>
    <t>121100001RAB</t>
  </si>
  <si>
    <t>Sejmutí ornice, naložení, odvoz a uložení, odvoz do 5 km</t>
  </si>
  <si>
    <t>m3</t>
  </si>
  <si>
    <t>POL2_0</t>
  </si>
  <si>
    <t>180402111R00</t>
  </si>
  <si>
    <t>Založení trávníku parkového výsevem v rovině</t>
  </si>
  <si>
    <t>00572400R</t>
  </si>
  <si>
    <t>Směs travní parková I. běžná zátěž PROFI, á 25 kg</t>
  </si>
  <si>
    <t>kg</t>
  </si>
  <si>
    <t>POL3_0</t>
  </si>
  <si>
    <t>100000001VP</t>
  </si>
  <si>
    <t>Zřízení/odstranění zápich jámy, 4x1,0x2,5 m - výkop,pažení,svis přem,zásyp</t>
  </si>
  <si>
    <t>kpl</t>
  </si>
  <si>
    <t>100000002VP</t>
  </si>
  <si>
    <t>Zřízení/odstranění montážní jámy, 1,5x1,5x2,5 m - výkop,pažení,svis přem,zásyp</t>
  </si>
  <si>
    <t>100000003VP</t>
  </si>
  <si>
    <t>Výkopy tlak kanalizace-výkop,svis přem,pažení, zásyp,odvoz přeby na skládku</t>
  </si>
  <si>
    <t>111000001VP</t>
  </si>
  <si>
    <t>Kácení topol, vč likvidace dřevní hmoty, a kořenového systému</t>
  </si>
  <si>
    <t>579300012R00</t>
  </si>
  <si>
    <t>Kryt komunikací z asfalt.recyklátu po zhutnění 5cm</t>
  </si>
  <si>
    <t>573312611R00</t>
  </si>
  <si>
    <t>Prolití podkladu z kameniva asfaltem, 7,0 kg/m2</t>
  </si>
  <si>
    <t>564851111R00</t>
  </si>
  <si>
    <t>Podklad ze štěrkodrti po zhutnění tloušťky 15 cm, fr 16/32</t>
  </si>
  <si>
    <t>Podklad ze štěrkodrti po zhutnění tloušťky 15 cm, fr 4/6</t>
  </si>
  <si>
    <t>871373121R00</t>
  </si>
  <si>
    <t>Montáž trub z plastu, gumový kroužek, DN 300</t>
  </si>
  <si>
    <t>m</t>
  </si>
  <si>
    <t>28611134R</t>
  </si>
  <si>
    <t>Trubka PVC kanalizační Solidwall 250x8,6x6000 mm, plnostěnná, hladká, SN 12</t>
  </si>
  <si>
    <t>kus</t>
  </si>
  <si>
    <t>871241121R00</t>
  </si>
  <si>
    <t>Montáž potrubí polyetylenového ve výkopu d 90 mm</t>
  </si>
  <si>
    <t>888000001VP</t>
  </si>
  <si>
    <t>Řízený protlak d63, vč dopravy strojního zařízení</t>
  </si>
  <si>
    <t>bm</t>
  </si>
  <si>
    <t>286136645R</t>
  </si>
  <si>
    <t>Trubka Wavin TS kanalizace SDR11  63x5,8 mm, dl. 12 m, PE100 RC třívrstvé potrubí, barva zelená</t>
  </si>
  <si>
    <t>34140842R</t>
  </si>
  <si>
    <t>Vodič identifikační TraceSafe RT 1802, vč spojek</t>
  </si>
  <si>
    <t>283141494R</t>
  </si>
  <si>
    <t>Fólie výstražná pro kanal. š. 300 mm hnědá</t>
  </si>
  <si>
    <t>857701101R00</t>
  </si>
  <si>
    <t>Montáž tvarovek odbočných, tvárná litina DN 80</t>
  </si>
  <si>
    <t>8571001.VP</t>
  </si>
  <si>
    <t>Dvoupřírubový T kus DN50-50</t>
  </si>
  <si>
    <t>ks</t>
  </si>
  <si>
    <t>857242121R00</t>
  </si>
  <si>
    <t>Montáž tvarovek litin. jednoos.přír. výkop DN 80</t>
  </si>
  <si>
    <t>8570001.VP</t>
  </si>
  <si>
    <t>Přírubové koleno s patkou N DN50, vč podložky patk kolene</t>
  </si>
  <si>
    <t>8570002.VP</t>
  </si>
  <si>
    <t>Dvoupřírubový kus FF D50 dl. 400 mm</t>
  </si>
  <si>
    <t>28654365R</t>
  </si>
  <si>
    <t>Příruba volná k lemovému nákružku d 63/DN 50mm PPR</t>
  </si>
  <si>
    <t>28654359R</t>
  </si>
  <si>
    <t>Nákružek lemový d 63 mm PPR</t>
  </si>
  <si>
    <t>28613105.MR</t>
  </si>
  <si>
    <t>Elektrospojka d  63 mm SDR 11 PE 100 ELGEF Plus</t>
  </si>
  <si>
    <t>28653334.AR</t>
  </si>
  <si>
    <t>Koleno 45° elektrosvařovací ELGEF Plus d  63 mm</t>
  </si>
  <si>
    <t>2860001.VP</t>
  </si>
  <si>
    <t>Oblouk 60° d63</t>
  </si>
  <si>
    <t>28613125.MR</t>
  </si>
  <si>
    <t>Elektro T-kus KIT d 63 mm rovnoramenný PE100 SDR11</t>
  </si>
  <si>
    <t>891217111R00</t>
  </si>
  <si>
    <t>Montáž hydrantů podzemních DN 50</t>
  </si>
  <si>
    <t>8910001.VP</t>
  </si>
  <si>
    <t>SOUPRAVA proplachovací DN 50/1,50m pro odpadní , vody HAWLE č.D810</t>
  </si>
  <si>
    <t>899401113R00</t>
  </si>
  <si>
    <t>Osazení poklopů litinových hydrantových</t>
  </si>
  <si>
    <t>422914522R</t>
  </si>
  <si>
    <t>Poklop litinový hydrantový samonivelační D400, vč podložky bet pod poklop</t>
  </si>
  <si>
    <t>28613048.MR</t>
  </si>
  <si>
    <t>Koleno 90° d  63 mm PE 100 +GF+</t>
  </si>
  <si>
    <t>286-00001.VP</t>
  </si>
  <si>
    <t>Kotvení výtokového kolena-kotvící tyč, s objímkou - nerez</t>
  </si>
  <si>
    <t>892581111R00</t>
  </si>
  <si>
    <t>Zkouška těsnosti kanalizace DN do 300, vodou</t>
  </si>
  <si>
    <t>894411121R00</t>
  </si>
  <si>
    <t>Zřízení šachet z dílců, dno C25/30, potrubí DN 300</t>
  </si>
  <si>
    <t>59224366.AR</t>
  </si>
  <si>
    <t>Dno šachetní přímé TBZ-Q.1 100/60 V max. 40, čedič obklad dna kynety</t>
  </si>
  <si>
    <t>59224373.AR</t>
  </si>
  <si>
    <t>Těsnění elastom pro šach díly EMT - DN 1000</t>
  </si>
  <si>
    <t>894421112R00</t>
  </si>
  <si>
    <t>Osazení betonových dílců šachet do 1,4 t</t>
  </si>
  <si>
    <t>59224361.AR</t>
  </si>
  <si>
    <t>Skruž šachetní TBS-Q.1 100/50/12 PS</t>
  </si>
  <si>
    <t>59224353.AR</t>
  </si>
  <si>
    <t>Konus šachetní TBR-Q.1 100-63/58/12 KPS</t>
  </si>
  <si>
    <t>59224347.AR</t>
  </si>
  <si>
    <t>Prstenec vyrovnávací šachetní TBW-Q.1 63/6</t>
  </si>
  <si>
    <t>59224364.AR</t>
  </si>
  <si>
    <t>Skruž šachetní TBS-Q.1 100/100/12 PS</t>
  </si>
  <si>
    <t>899104111R00</t>
  </si>
  <si>
    <t>Osazení poklopu s rámem nad 150 kg</t>
  </si>
  <si>
    <t>8990001.VP</t>
  </si>
  <si>
    <t>Poklop kruhový D400 GU-B-1 vč rámu</t>
  </si>
  <si>
    <t>800002001VP</t>
  </si>
  <si>
    <t>Jádrový vývrt d63 do UŠ1</t>
  </si>
  <si>
    <t>930000001VP</t>
  </si>
  <si>
    <t>zajištění dopravního značení dle zák.13/1997 Sb.</t>
  </si>
  <si>
    <t>930000002VP</t>
  </si>
  <si>
    <t>zajištění vytyčení prostorové polohy stavby podle , projektu a zajištění označení staveniště tabulemi</t>
  </si>
  <si>
    <t>930000003VP</t>
  </si>
  <si>
    <t xml:space="preserve">kontrolní geodetické zaměření </t>
  </si>
  <si>
    <t>930000004VP</t>
  </si>
  <si>
    <t>geodetické zaměření skutečného provedení stavby  , v systému JTSK  a  B.p.v. (dle směrnice SmVak )</t>
  </si>
  <si>
    <t>930000005VP</t>
  </si>
  <si>
    <t xml:space="preserve">zpracování geometrických plánů o rozsahu věcného , břemene – služebnosti </t>
  </si>
  <si>
    <t>930000006VP</t>
  </si>
  <si>
    <t xml:space="preserve">dokumentace skutečného provedení stavby </t>
  </si>
  <si>
    <t>930000007VP</t>
  </si>
  <si>
    <t>protokoly o provedených zkouškách hutnění zásypu , potrubí</t>
  </si>
  <si>
    <t>930000008VP</t>
  </si>
  <si>
    <t>protokoly o provedených  statických zátěžových, zkouškách</t>
  </si>
  <si>
    <t>930000009VP</t>
  </si>
  <si>
    <t xml:space="preserve">vprovedení pasportizace stávajících objektů, , oplocení, sjezdů  podél trasy kanalizace </t>
  </si>
  <si>
    <t>930000010VP</t>
  </si>
  <si>
    <t>fotodokumentace pozemků před zahájením stavby, + během realizace stavby</t>
  </si>
  <si>
    <t>930000014VP</t>
  </si>
  <si>
    <t>demontáž a zpětná montáž oplocení , včetně zajištění náhradního oplocení po dobu výst</t>
  </si>
  <si>
    <t>979087212R00</t>
  </si>
  <si>
    <t>Nakládání suti na dopravní prostředky - komunikace</t>
  </si>
  <si>
    <t>t</t>
  </si>
  <si>
    <t>979000001VP</t>
  </si>
  <si>
    <t>Vodorovné přemístění suti do 20 km</t>
  </si>
  <si>
    <t>979000002VP</t>
  </si>
  <si>
    <t>Poplatek za skládku suti</t>
  </si>
  <si>
    <t>995000001VP</t>
  </si>
  <si>
    <t>Přesun hmot, komunikace</t>
  </si>
  <si>
    <t>998000001VP</t>
  </si>
  <si>
    <t>Přesun hmot, trubní vedení</t>
  </si>
  <si>
    <t>721259103R00</t>
  </si>
  <si>
    <t>Montáž šoupátek kalových litinových DN 70</t>
  </si>
  <si>
    <t>7210001.VP</t>
  </si>
  <si>
    <t>JMA EKO DN50 GGG  EN1074</t>
  </si>
  <si>
    <t>7210002.VP</t>
  </si>
  <si>
    <t>Zákop souprava teleskop 1,30 - 2,0 m</t>
  </si>
  <si>
    <t>899401112R00</t>
  </si>
  <si>
    <t>Osazení poklopů litinových šoupátkových</t>
  </si>
  <si>
    <t>422913521R</t>
  </si>
  <si>
    <t>Poklop litinový šoupátkový samonivelační D400</t>
  </si>
  <si>
    <t>422915501R</t>
  </si>
  <si>
    <t>Deska nosná šoupátkového poklopu</t>
  </si>
  <si>
    <t>230170012R00</t>
  </si>
  <si>
    <t>Zkouška těsnosti potrubí, DN 50 - 80</t>
  </si>
  <si>
    <t>230170002R00</t>
  </si>
  <si>
    <t>Příprava pro zkoušku těsnosti, DN 50 - 80</t>
  </si>
  <si>
    <t>sada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</si>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</sst>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9" fontId="18" fillId="3" borderId="0" xfId="0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49" fontId="19" fillId="0" borderId="40" xfId="0" applyNumberFormat="1" applyFon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opLeftCell="A16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" zoomScaleNormal="100" zoomScaleSheetLayoutView="75" workbookViewId="0">
      <selection activeCell="M6" sqref="M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46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71" t="s">
        <v>43</v>
      </c>
      <c r="E3" s="272"/>
      <c r="F3" s="272"/>
      <c r="G3" s="272"/>
      <c r="H3" s="272"/>
      <c r="I3" s="272"/>
      <c r="J3" s="273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21"/>
      <c r="F16" s="222"/>
      <c r="G16" s="221"/>
      <c r="H16" s="222"/>
      <c r="I16" s="221">
        <f>SUMIF(F47:F54,A16,I47:I54)+SUMIF(F47:F54,"PSU",I47:I54)</f>
        <v>0</v>
      </c>
      <c r="J16" s="223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21"/>
      <c r="F17" s="222"/>
      <c r="G17" s="221"/>
      <c r="H17" s="222"/>
      <c r="I17" s="221">
        <f>SUMIF(F47:F54,A17,I47:I54)</f>
        <v>0</v>
      </c>
      <c r="J17" s="223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21"/>
      <c r="F18" s="222"/>
      <c r="G18" s="221"/>
      <c r="H18" s="222"/>
      <c r="I18" s="221">
        <f>SUMIF(F47:F54,A18,I47:I54)</f>
        <v>0</v>
      </c>
      <c r="J18" s="223"/>
    </row>
    <row r="19" spans="1:10" ht="23.25" customHeight="1" x14ac:dyDescent="0.2">
      <c r="A19" s="144" t="s">
        <v>74</v>
      </c>
      <c r="B19" s="145" t="s">
        <v>26</v>
      </c>
      <c r="C19" s="58"/>
      <c r="D19" s="59"/>
      <c r="E19" s="221"/>
      <c r="F19" s="222"/>
      <c r="G19" s="221"/>
      <c r="H19" s="222"/>
      <c r="I19" s="221">
        <f>SUMIF(F47:F54,A19,I47:I54)</f>
        <v>0</v>
      </c>
      <c r="J19" s="223"/>
    </row>
    <row r="20" spans="1:10" ht="23.25" customHeight="1" x14ac:dyDescent="0.2">
      <c r="A20" s="144" t="s">
        <v>75</v>
      </c>
      <c r="B20" s="145" t="s">
        <v>27</v>
      </c>
      <c r="C20" s="58"/>
      <c r="D20" s="59"/>
      <c r="E20" s="221"/>
      <c r="F20" s="222"/>
      <c r="G20" s="221"/>
      <c r="H20" s="222"/>
      <c r="I20" s="221">
        <f>SUMIF(F47:F54,A20,I47:I54)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I23*E23/100</f>
        <v>0</v>
      </c>
      <c r="H24" s="228"/>
      <c r="I24" s="22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I25*E25/100</f>
        <v>0</v>
      </c>
      <c r="H26" s="237"/>
      <c r="I26" s="237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1">
        <f>ZakladDPHSniVypocet+ZakladDPHZaklVypocet</f>
        <v>0</v>
      </c>
      <c r="H28" s="241"/>
      <c r="I28" s="241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39">
        <f>ZakladDPHSni+DPHSni+ZakladDPHZakl+DPHZakl+Zaokrouhleni</f>
        <v>0</v>
      </c>
      <c r="H29" s="239"/>
      <c r="I29" s="239"/>
      <c r="J29" s="122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44720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53</v>
      </c>
      <c r="C39" s="210" t="s">
        <v>46</v>
      </c>
      <c r="D39" s="211"/>
      <c r="E39" s="211"/>
      <c r="F39" s="109">
        <f>'Rozpočet Pol'!AC91</f>
        <v>0</v>
      </c>
      <c r="G39" s="110">
        <f>'Rozpočet Pol'!AD91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2" t="s">
        <v>54</v>
      </c>
      <c r="C40" s="213"/>
      <c r="D40" s="213"/>
      <c r="E40" s="213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4" spans="1:10" ht="15.75" x14ac:dyDescent="0.25">
      <c r="B44" s="123" t="s">
        <v>56</v>
      </c>
    </row>
    <row r="46" spans="1:10" ht="25.5" customHeight="1" x14ac:dyDescent="0.2">
      <c r="A46" s="124"/>
      <c r="B46" s="128" t="s">
        <v>16</v>
      </c>
      <c r="C46" s="128" t="s">
        <v>5</v>
      </c>
      <c r="D46" s="129"/>
      <c r="E46" s="129"/>
      <c r="F46" s="132" t="s">
        <v>57</v>
      </c>
      <c r="G46" s="132"/>
      <c r="H46" s="132"/>
      <c r="I46" s="214" t="s">
        <v>28</v>
      </c>
      <c r="J46" s="214"/>
    </row>
    <row r="47" spans="1:10" ht="25.5" customHeight="1" x14ac:dyDescent="0.2">
      <c r="A47" s="125"/>
      <c r="B47" s="133" t="s">
        <v>58</v>
      </c>
      <c r="C47" s="216" t="s">
        <v>59</v>
      </c>
      <c r="D47" s="217"/>
      <c r="E47" s="217"/>
      <c r="F47" s="135" t="s">
        <v>23</v>
      </c>
      <c r="G47" s="136"/>
      <c r="H47" s="136"/>
      <c r="I47" s="215">
        <f>'Rozpočet Pol'!G8</f>
        <v>0</v>
      </c>
      <c r="J47" s="215"/>
    </row>
    <row r="48" spans="1:10" ht="25.5" customHeight="1" x14ac:dyDescent="0.2">
      <c r="A48" s="125"/>
      <c r="B48" s="127" t="s">
        <v>60</v>
      </c>
      <c r="C48" s="205" t="s">
        <v>61</v>
      </c>
      <c r="D48" s="206"/>
      <c r="E48" s="206"/>
      <c r="F48" s="137" t="s">
        <v>23</v>
      </c>
      <c r="G48" s="138"/>
      <c r="H48" s="138"/>
      <c r="I48" s="204">
        <f>'Rozpočet Pol'!G18</f>
        <v>0</v>
      </c>
      <c r="J48" s="204"/>
    </row>
    <row r="49" spans="1:10" ht="25.5" customHeight="1" x14ac:dyDescent="0.2">
      <c r="A49" s="125"/>
      <c r="B49" s="127" t="s">
        <v>62</v>
      </c>
      <c r="C49" s="205" t="s">
        <v>63</v>
      </c>
      <c r="D49" s="206"/>
      <c r="E49" s="206"/>
      <c r="F49" s="137" t="s">
        <v>23</v>
      </c>
      <c r="G49" s="138"/>
      <c r="H49" s="138"/>
      <c r="I49" s="204">
        <f>'Rozpočet Pol'!G23</f>
        <v>0</v>
      </c>
      <c r="J49" s="204"/>
    </row>
    <row r="50" spans="1:10" ht="25.5" customHeight="1" x14ac:dyDescent="0.2">
      <c r="A50" s="125"/>
      <c r="B50" s="127" t="s">
        <v>64</v>
      </c>
      <c r="C50" s="205" t="s">
        <v>65</v>
      </c>
      <c r="D50" s="206"/>
      <c r="E50" s="206"/>
      <c r="F50" s="137" t="s">
        <v>23</v>
      </c>
      <c r="G50" s="138"/>
      <c r="H50" s="138"/>
      <c r="I50" s="204">
        <f>'Rozpočet Pol'!G61</f>
        <v>0</v>
      </c>
      <c r="J50" s="204"/>
    </row>
    <row r="51" spans="1:10" ht="25.5" customHeight="1" x14ac:dyDescent="0.2">
      <c r="A51" s="125"/>
      <c r="B51" s="127" t="s">
        <v>66</v>
      </c>
      <c r="C51" s="205" t="s">
        <v>67</v>
      </c>
      <c r="D51" s="206"/>
      <c r="E51" s="206"/>
      <c r="F51" s="137" t="s">
        <v>23</v>
      </c>
      <c r="G51" s="138"/>
      <c r="H51" s="138"/>
      <c r="I51" s="204">
        <f>'Rozpočet Pol'!G73</f>
        <v>0</v>
      </c>
      <c r="J51" s="204"/>
    </row>
    <row r="52" spans="1:10" ht="25.5" customHeight="1" x14ac:dyDescent="0.2">
      <c r="A52" s="125"/>
      <c r="B52" s="127" t="s">
        <v>68</v>
      </c>
      <c r="C52" s="205" t="s">
        <v>69</v>
      </c>
      <c r="D52" s="206"/>
      <c r="E52" s="206"/>
      <c r="F52" s="137" t="s">
        <v>23</v>
      </c>
      <c r="G52" s="138"/>
      <c r="H52" s="138"/>
      <c r="I52" s="204">
        <f>'Rozpočet Pol'!G77</f>
        <v>0</v>
      </c>
      <c r="J52" s="204"/>
    </row>
    <row r="53" spans="1:10" ht="25.5" customHeight="1" x14ac:dyDescent="0.2">
      <c r="A53" s="125"/>
      <c r="B53" s="127" t="s">
        <v>70</v>
      </c>
      <c r="C53" s="205" t="s">
        <v>71</v>
      </c>
      <c r="D53" s="206"/>
      <c r="E53" s="206"/>
      <c r="F53" s="137" t="s">
        <v>24</v>
      </c>
      <c r="G53" s="138"/>
      <c r="H53" s="138"/>
      <c r="I53" s="204">
        <f>'Rozpočet Pol'!G80</f>
        <v>0</v>
      </c>
      <c r="J53" s="204"/>
    </row>
    <row r="54" spans="1:10" ht="25.5" customHeight="1" x14ac:dyDescent="0.2">
      <c r="A54" s="125"/>
      <c r="B54" s="134" t="s">
        <v>72</v>
      </c>
      <c r="C54" s="208" t="s">
        <v>73</v>
      </c>
      <c r="D54" s="209"/>
      <c r="E54" s="209"/>
      <c r="F54" s="139" t="s">
        <v>25</v>
      </c>
      <c r="G54" s="140"/>
      <c r="H54" s="140"/>
      <c r="I54" s="207">
        <f>'Rozpočet Pol'!G87</f>
        <v>0</v>
      </c>
      <c r="J54" s="207"/>
    </row>
    <row r="55" spans="1:10" ht="25.5" customHeight="1" x14ac:dyDescent="0.2">
      <c r="A55" s="126"/>
      <c r="B55" s="130" t="s">
        <v>1</v>
      </c>
      <c r="C55" s="130"/>
      <c r="D55" s="131"/>
      <c r="E55" s="131"/>
      <c r="F55" s="141"/>
      <c r="G55" s="142"/>
      <c r="H55" s="142"/>
      <c r="I55" s="203">
        <f>SUM(I47:I54)</f>
        <v>0</v>
      </c>
      <c r="J55" s="203"/>
    </row>
    <row r="56" spans="1:10" x14ac:dyDescent="0.2">
      <c r="F56" s="143"/>
      <c r="G56" s="96"/>
      <c r="H56" s="143"/>
      <c r="I56" s="96"/>
      <c r="J56" s="96"/>
    </row>
    <row r="57" spans="1:10" x14ac:dyDescent="0.2">
      <c r="F57" s="143"/>
      <c r="G57" s="96"/>
      <c r="H57" s="143"/>
      <c r="I57" s="96"/>
      <c r="J57" s="96"/>
    </row>
    <row r="58" spans="1:10" x14ac:dyDescent="0.2">
      <c r="F58" s="143"/>
      <c r="G58" s="96"/>
      <c r="H58" s="143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1"/>
  <sheetViews>
    <sheetView tabSelected="1" workbookViewId="0">
      <selection activeCell="Z12" sqref="Z1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77</v>
      </c>
    </row>
    <row r="2" spans="1:60" ht="24.95" customHeight="1" x14ac:dyDescent="0.2">
      <c r="A2" s="148" t="s">
        <v>76</v>
      </c>
      <c r="B2" s="146"/>
      <c r="C2" s="251" t="s">
        <v>46</v>
      </c>
      <c r="D2" s="252"/>
      <c r="E2" s="252"/>
      <c r="F2" s="252"/>
      <c r="G2" s="253"/>
      <c r="AE2" t="s">
        <v>78</v>
      </c>
    </row>
    <row r="3" spans="1:60" ht="24.95" customHeight="1" x14ac:dyDescent="0.2">
      <c r="A3" s="149" t="s">
        <v>7</v>
      </c>
      <c r="B3" s="147"/>
      <c r="C3" s="274" t="s">
        <v>43</v>
      </c>
      <c r="D3" s="255"/>
      <c r="E3" s="255"/>
      <c r="F3" s="255"/>
      <c r="G3" s="256"/>
      <c r="AE3" t="s">
        <v>79</v>
      </c>
    </row>
    <row r="4" spans="1:60" ht="24.95" hidden="1" customHeight="1" x14ac:dyDescent="0.2">
      <c r="A4" s="149" t="s">
        <v>8</v>
      </c>
      <c r="B4" s="147"/>
      <c r="C4" s="254"/>
      <c r="D4" s="255"/>
      <c r="E4" s="255"/>
      <c r="F4" s="255"/>
      <c r="G4" s="256"/>
      <c r="AE4" t="s">
        <v>80</v>
      </c>
    </row>
    <row r="5" spans="1:60" hidden="1" x14ac:dyDescent="0.2">
      <c r="A5" s="150" t="s">
        <v>81</v>
      </c>
      <c r="B5" s="151"/>
      <c r="C5" s="152"/>
      <c r="D5" s="153"/>
      <c r="E5" s="153"/>
      <c r="F5" s="153"/>
      <c r="G5" s="154"/>
      <c r="AE5" t="s">
        <v>82</v>
      </c>
    </row>
    <row r="7" spans="1:60" ht="38.25" x14ac:dyDescent="0.2">
      <c r="A7" s="159" t="s">
        <v>83</v>
      </c>
      <c r="B7" s="160" t="s">
        <v>84</v>
      </c>
      <c r="C7" s="160" t="s">
        <v>85</v>
      </c>
      <c r="D7" s="159" t="s">
        <v>86</v>
      </c>
      <c r="E7" s="159" t="s">
        <v>87</v>
      </c>
      <c r="F7" s="155" t="s">
        <v>88</v>
      </c>
      <c r="G7" s="176" t="s">
        <v>28</v>
      </c>
      <c r="H7" s="177" t="s">
        <v>29</v>
      </c>
      <c r="I7" s="177" t="s">
        <v>89</v>
      </c>
      <c r="J7" s="177" t="s">
        <v>30</v>
      </c>
      <c r="K7" s="177" t="s">
        <v>90</v>
      </c>
      <c r="L7" s="177" t="s">
        <v>91</v>
      </c>
      <c r="M7" s="177" t="s">
        <v>92</v>
      </c>
      <c r="N7" s="177" t="s">
        <v>93</v>
      </c>
      <c r="O7" s="177" t="s">
        <v>94</v>
      </c>
      <c r="P7" s="177" t="s">
        <v>95</v>
      </c>
      <c r="Q7" s="177" t="s">
        <v>96</v>
      </c>
      <c r="R7" s="177" t="s">
        <v>97</v>
      </c>
      <c r="S7" s="177" t="s">
        <v>98</v>
      </c>
      <c r="T7" s="177" t="s">
        <v>99</v>
      </c>
      <c r="U7" s="162" t="s">
        <v>100</v>
      </c>
    </row>
    <row r="8" spans="1:60" x14ac:dyDescent="0.2">
      <c r="A8" s="178" t="s">
        <v>101</v>
      </c>
      <c r="B8" s="179" t="s">
        <v>58</v>
      </c>
      <c r="C8" s="180" t="s">
        <v>59</v>
      </c>
      <c r="D8" s="181"/>
      <c r="E8" s="182"/>
      <c r="F8" s="183"/>
      <c r="G8" s="183">
        <f>SUMIF(AE9:AE17,"&lt;&gt;NOR",G9:G17)</f>
        <v>0</v>
      </c>
      <c r="H8" s="183"/>
      <c r="I8" s="183">
        <f>SUM(I9:I17)</f>
        <v>0</v>
      </c>
      <c r="J8" s="183"/>
      <c r="K8" s="183">
        <f>SUM(K9:K17)</f>
        <v>0</v>
      </c>
      <c r="L8" s="183"/>
      <c r="M8" s="183">
        <f>SUM(M9:M17)</f>
        <v>0</v>
      </c>
      <c r="N8" s="161"/>
      <c r="O8" s="161">
        <f>SUM(O9:O17)</f>
        <v>7.4999999999999997E-2</v>
      </c>
      <c r="P8" s="161"/>
      <c r="Q8" s="161">
        <f>SUM(Q9:Q17)</f>
        <v>123.2</v>
      </c>
      <c r="R8" s="161"/>
      <c r="S8" s="161"/>
      <c r="T8" s="178"/>
      <c r="U8" s="161">
        <f>SUM(U9:U17)</f>
        <v>149.13999999999999</v>
      </c>
      <c r="AE8" t="s">
        <v>102</v>
      </c>
    </row>
    <row r="9" spans="1:60" outlineLevel="1" x14ac:dyDescent="0.2">
      <c r="A9" s="157">
        <v>1</v>
      </c>
      <c r="B9" s="163" t="s">
        <v>103</v>
      </c>
      <c r="C9" s="196" t="s">
        <v>104</v>
      </c>
      <c r="D9" s="165" t="s">
        <v>105</v>
      </c>
      <c r="E9" s="171">
        <v>224</v>
      </c>
      <c r="F9" s="173"/>
      <c r="G9" s="174">
        <f t="shared" ref="G9:G17" si="0">ROUND(E9*F9,2)</f>
        <v>0</v>
      </c>
      <c r="H9" s="173"/>
      <c r="I9" s="174">
        <f t="shared" ref="I9:I17" si="1">ROUND(E9*H9,2)</f>
        <v>0</v>
      </c>
      <c r="J9" s="173"/>
      <c r="K9" s="174">
        <f t="shared" ref="K9:K17" si="2">ROUND(E9*J9,2)</f>
        <v>0</v>
      </c>
      <c r="L9" s="174">
        <v>0</v>
      </c>
      <c r="M9" s="174">
        <f t="shared" ref="M9:M17" si="3">G9*(1+L9/100)</f>
        <v>0</v>
      </c>
      <c r="N9" s="166">
        <v>0</v>
      </c>
      <c r="O9" s="166">
        <f t="shared" ref="O9:O17" si="4">ROUND(E9*N9,5)</f>
        <v>0</v>
      </c>
      <c r="P9" s="166">
        <v>0.11</v>
      </c>
      <c r="Q9" s="166">
        <f t="shared" ref="Q9:Q17" si="5">ROUND(E9*P9,5)</f>
        <v>24.64</v>
      </c>
      <c r="R9" s="166"/>
      <c r="S9" s="166"/>
      <c r="T9" s="167">
        <v>0.08</v>
      </c>
      <c r="U9" s="166">
        <f t="shared" ref="U9:U17" si="6">ROUND(E9*T9,2)</f>
        <v>17.920000000000002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106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107</v>
      </c>
      <c r="C10" s="196" t="s">
        <v>108</v>
      </c>
      <c r="D10" s="165" t="s">
        <v>105</v>
      </c>
      <c r="E10" s="171">
        <v>224</v>
      </c>
      <c r="F10" s="173"/>
      <c r="G10" s="174">
        <f t="shared" si="0"/>
        <v>0</v>
      </c>
      <c r="H10" s="173"/>
      <c r="I10" s="174">
        <f t="shared" si="1"/>
        <v>0</v>
      </c>
      <c r="J10" s="173"/>
      <c r="K10" s="174">
        <f t="shared" si="2"/>
        <v>0</v>
      </c>
      <c r="L10" s="174">
        <v>0</v>
      </c>
      <c r="M10" s="174">
        <f t="shared" si="3"/>
        <v>0</v>
      </c>
      <c r="N10" s="166">
        <v>0</v>
      </c>
      <c r="O10" s="166">
        <f t="shared" si="4"/>
        <v>0</v>
      </c>
      <c r="P10" s="166">
        <v>0.44</v>
      </c>
      <c r="Q10" s="166">
        <f t="shared" si="5"/>
        <v>98.56</v>
      </c>
      <c r="R10" s="166"/>
      <c r="S10" s="166"/>
      <c r="T10" s="167">
        <v>0.376</v>
      </c>
      <c r="U10" s="166">
        <f t="shared" si="6"/>
        <v>84.22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106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109</v>
      </c>
      <c r="C11" s="196" t="s">
        <v>110</v>
      </c>
      <c r="D11" s="165" t="s">
        <v>111</v>
      </c>
      <c r="E11" s="171">
        <v>100</v>
      </c>
      <c r="F11" s="173"/>
      <c r="G11" s="174">
        <f t="shared" si="0"/>
        <v>0</v>
      </c>
      <c r="H11" s="173"/>
      <c r="I11" s="174">
        <f t="shared" si="1"/>
        <v>0</v>
      </c>
      <c r="J11" s="173"/>
      <c r="K11" s="174">
        <f t="shared" si="2"/>
        <v>0</v>
      </c>
      <c r="L11" s="174">
        <v>0</v>
      </c>
      <c r="M11" s="174">
        <f t="shared" si="3"/>
        <v>0</v>
      </c>
      <c r="N11" s="166">
        <v>0</v>
      </c>
      <c r="O11" s="166">
        <f t="shared" si="4"/>
        <v>0</v>
      </c>
      <c r="P11" s="166">
        <v>0</v>
      </c>
      <c r="Q11" s="166">
        <f t="shared" si="5"/>
        <v>0</v>
      </c>
      <c r="R11" s="166"/>
      <c r="S11" s="166"/>
      <c r="T11" s="167">
        <v>0.17</v>
      </c>
      <c r="U11" s="166">
        <f t="shared" si="6"/>
        <v>17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112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113</v>
      </c>
      <c r="C12" s="196" t="s">
        <v>114</v>
      </c>
      <c r="D12" s="165" t="s">
        <v>105</v>
      </c>
      <c r="E12" s="171">
        <v>500</v>
      </c>
      <c r="F12" s="173"/>
      <c r="G12" s="174">
        <f t="shared" si="0"/>
        <v>0</v>
      </c>
      <c r="H12" s="173"/>
      <c r="I12" s="174">
        <f t="shared" si="1"/>
        <v>0</v>
      </c>
      <c r="J12" s="173"/>
      <c r="K12" s="174">
        <f t="shared" si="2"/>
        <v>0</v>
      </c>
      <c r="L12" s="174">
        <v>0</v>
      </c>
      <c r="M12" s="174">
        <f t="shared" si="3"/>
        <v>0</v>
      </c>
      <c r="N12" s="166">
        <v>0</v>
      </c>
      <c r="O12" s="166">
        <f t="shared" si="4"/>
        <v>0</v>
      </c>
      <c r="P12" s="166">
        <v>0</v>
      </c>
      <c r="Q12" s="166">
        <f t="shared" si="5"/>
        <v>0</v>
      </c>
      <c r="R12" s="166"/>
      <c r="S12" s="166"/>
      <c r="T12" s="167">
        <v>0.06</v>
      </c>
      <c r="U12" s="166">
        <f t="shared" si="6"/>
        <v>30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106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>
        <v>5</v>
      </c>
      <c r="B13" s="163" t="s">
        <v>115</v>
      </c>
      <c r="C13" s="196" t="s">
        <v>116</v>
      </c>
      <c r="D13" s="165" t="s">
        <v>117</v>
      </c>
      <c r="E13" s="171">
        <v>75</v>
      </c>
      <c r="F13" s="173"/>
      <c r="G13" s="174">
        <f t="shared" si="0"/>
        <v>0</v>
      </c>
      <c r="H13" s="173"/>
      <c r="I13" s="174">
        <f t="shared" si="1"/>
        <v>0</v>
      </c>
      <c r="J13" s="173"/>
      <c r="K13" s="174">
        <f t="shared" si="2"/>
        <v>0</v>
      </c>
      <c r="L13" s="174">
        <v>0</v>
      </c>
      <c r="M13" s="174">
        <f t="shared" si="3"/>
        <v>0</v>
      </c>
      <c r="N13" s="166">
        <v>1E-3</v>
      </c>
      <c r="O13" s="166">
        <f t="shared" si="4"/>
        <v>7.4999999999999997E-2</v>
      </c>
      <c r="P13" s="166">
        <v>0</v>
      </c>
      <c r="Q13" s="166">
        <f t="shared" si="5"/>
        <v>0</v>
      </c>
      <c r="R13" s="166"/>
      <c r="S13" s="166"/>
      <c r="T13" s="167">
        <v>0</v>
      </c>
      <c r="U13" s="166">
        <f t="shared" si="6"/>
        <v>0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118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ht="22.5" outlineLevel="1" x14ac:dyDescent="0.2">
      <c r="A14" s="157">
        <v>6</v>
      </c>
      <c r="B14" s="163" t="s">
        <v>119</v>
      </c>
      <c r="C14" s="196" t="s">
        <v>120</v>
      </c>
      <c r="D14" s="165" t="s">
        <v>121</v>
      </c>
      <c r="E14" s="171">
        <v>5</v>
      </c>
      <c r="F14" s="173"/>
      <c r="G14" s="174">
        <f t="shared" si="0"/>
        <v>0</v>
      </c>
      <c r="H14" s="173"/>
      <c r="I14" s="174">
        <f t="shared" si="1"/>
        <v>0</v>
      </c>
      <c r="J14" s="173"/>
      <c r="K14" s="174">
        <f t="shared" si="2"/>
        <v>0</v>
      </c>
      <c r="L14" s="174">
        <v>0</v>
      </c>
      <c r="M14" s="174">
        <f t="shared" si="3"/>
        <v>0</v>
      </c>
      <c r="N14" s="166">
        <v>0</v>
      </c>
      <c r="O14" s="166">
        <f t="shared" si="4"/>
        <v>0</v>
      </c>
      <c r="P14" s="166">
        <v>0</v>
      </c>
      <c r="Q14" s="166">
        <f t="shared" si="5"/>
        <v>0</v>
      </c>
      <c r="R14" s="166"/>
      <c r="S14" s="166"/>
      <c r="T14" s="167">
        <v>0</v>
      </c>
      <c r="U14" s="166">
        <f t="shared" si="6"/>
        <v>0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106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ht="22.5" outlineLevel="1" x14ac:dyDescent="0.2">
      <c r="A15" s="157">
        <v>7</v>
      </c>
      <c r="B15" s="163" t="s">
        <v>122</v>
      </c>
      <c r="C15" s="196" t="s">
        <v>123</v>
      </c>
      <c r="D15" s="165" t="s">
        <v>121</v>
      </c>
      <c r="E15" s="171">
        <v>2</v>
      </c>
      <c r="F15" s="173"/>
      <c r="G15" s="174">
        <f t="shared" si="0"/>
        <v>0</v>
      </c>
      <c r="H15" s="173"/>
      <c r="I15" s="174">
        <f t="shared" si="1"/>
        <v>0</v>
      </c>
      <c r="J15" s="173"/>
      <c r="K15" s="174">
        <f t="shared" si="2"/>
        <v>0</v>
      </c>
      <c r="L15" s="174">
        <v>0</v>
      </c>
      <c r="M15" s="174">
        <f t="shared" si="3"/>
        <v>0</v>
      </c>
      <c r="N15" s="166">
        <v>0</v>
      </c>
      <c r="O15" s="166">
        <f t="shared" si="4"/>
        <v>0</v>
      </c>
      <c r="P15" s="166">
        <v>0</v>
      </c>
      <c r="Q15" s="166">
        <f t="shared" si="5"/>
        <v>0</v>
      </c>
      <c r="R15" s="166"/>
      <c r="S15" s="166"/>
      <c r="T15" s="167">
        <v>0</v>
      </c>
      <c r="U15" s="166">
        <f t="shared" si="6"/>
        <v>0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106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ht="22.5" outlineLevel="1" x14ac:dyDescent="0.2">
      <c r="A16" s="157">
        <v>8</v>
      </c>
      <c r="B16" s="163" t="s">
        <v>124</v>
      </c>
      <c r="C16" s="196" t="s">
        <v>125</v>
      </c>
      <c r="D16" s="165" t="s">
        <v>111</v>
      </c>
      <c r="E16" s="171">
        <v>71.36</v>
      </c>
      <c r="F16" s="173"/>
      <c r="G16" s="174">
        <f t="shared" si="0"/>
        <v>0</v>
      </c>
      <c r="H16" s="173"/>
      <c r="I16" s="174">
        <f t="shared" si="1"/>
        <v>0</v>
      </c>
      <c r="J16" s="173"/>
      <c r="K16" s="174">
        <f t="shared" si="2"/>
        <v>0</v>
      </c>
      <c r="L16" s="174">
        <v>0</v>
      </c>
      <c r="M16" s="174">
        <f t="shared" si="3"/>
        <v>0</v>
      </c>
      <c r="N16" s="166">
        <v>0</v>
      </c>
      <c r="O16" s="166">
        <f t="shared" si="4"/>
        <v>0</v>
      </c>
      <c r="P16" s="166">
        <v>0</v>
      </c>
      <c r="Q16" s="166">
        <f t="shared" si="5"/>
        <v>0</v>
      </c>
      <c r="R16" s="166"/>
      <c r="S16" s="166"/>
      <c r="T16" s="167">
        <v>0</v>
      </c>
      <c r="U16" s="166">
        <f t="shared" si="6"/>
        <v>0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106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ht="22.5" outlineLevel="1" x14ac:dyDescent="0.2">
      <c r="A17" s="157">
        <v>9</v>
      </c>
      <c r="B17" s="163" t="s">
        <v>126</v>
      </c>
      <c r="C17" s="196" t="s">
        <v>127</v>
      </c>
      <c r="D17" s="165" t="s">
        <v>121</v>
      </c>
      <c r="E17" s="171">
        <v>1</v>
      </c>
      <c r="F17" s="173"/>
      <c r="G17" s="174">
        <f t="shared" si="0"/>
        <v>0</v>
      </c>
      <c r="H17" s="173"/>
      <c r="I17" s="174">
        <f t="shared" si="1"/>
        <v>0</v>
      </c>
      <c r="J17" s="173"/>
      <c r="K17" s="174">
        <f t="shared" si="2"/>
        <v>0</v>
      </c>
      <c r="L17" s="174">
        <v>0</v>
      </c>
      <c r="M17" s="174">
        <f t="shared" si="3"/>
        <v>0</v>
      </c>
      <c r="N17" s="166">
        <v>0</v>
      </c>
      <c r="O17" s="166">
        <f t="shared" si="4"/>
        <v>0</v>
      </c>
      <c r="P17" s="166">
        <v>0</v>
      </c>
      <c r="Q17" s="166">
        <f t="shared" si="5"/>
        <v>0</v>
      </c>
      <c r="R17" s="166"/>
      <c r="S17" s="166"/>
      <c r="T17" s="167">
        <v>0</v>
      </c>
      <c r="U17" s="166">
        <f t="shared" si="6"/>
        <v>0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106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x14ac:dyDescent="0.2">
      <c r="A18" s="158" t="s">
        <v>101</v>
      </c>
      <c r="B18" s="164" t="s">
        <v>60</v>
      </c>
      <c r="C18" s="197" t="s">
        <v>61</v>
      </c>
      <c r="D18" s="168"/>
      <c r="E18" s="172"/>
      <c r="F18" s="175"/>
      <c r="G18" s="175">
        <f>SUMIF(AE19:AE22,"&lt;&gt;NOR",G19:G22)</f>
        <v>0</v>
      </c>
      <c r="H18" s="175"/>
      <c r="I18" s="175">
        <f>SUM(I19:I22)</f>
        <v>0</v>
      </c>
      <c r="J18" s="175"/>
      <c r="K18" s="175">
        <f>SUM(K19:K22)</f>
        <v>0</v>
      </c>
      <c r="L18" s="175"/>
      <c r="M18" s="175">
        <f>SUM(M19:M22)</f>
        <v>0</v>
      </c>
      <c r="N18" s="169"/>
      <c r="O18" s="169">
        <f>SUM(O19:O22)</f>
        <v>199.98048</v>
      </c>
      <c r="P18" s="169"/>
      <c r="Q18" s="169">
        <f>SUM(Q19:Q22)</f>
        <v>0</v>
      </c>
      <c r="R18" s="169"/>
      <c r="S18" s="169"/>
      <c r="T18" s="170"/>
      <c r="U18" s="169">
        <f>SUM(U19:U22)</f>
        <v>28.22</v>
      </c>
      <c r="AE18" t="s">
        <v>102</v>
      </c>
    </row>
    <row r="19" spans="1:60" outlineLevel="1" x14ac:dyDescent="0.2">
      <c r="A19" s="157">
        <v>10</v>
      </c>
      <c r="B19" s="163" t="s">
        <v>128</v>
      </c>
      <c r="C19" s="196" t="s">
        <v>129</v>
      </c>
      <c r="D19" s="165" t="s">
        <v>105</v>
      </c>
      <c r="E19" s="171">
        <v>224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0</v>
      </c>
      <c r="M19" s="174">
        <f>G19*(1+L19/100)</f>
        <v>0</v>
      </c>
      <c r="N19" s="166">
        <v>0.12970000000000001</v>
      </c>
      <c r="O19" s="166">
        <f>ROUND(E19*N19,5)</f>
        <v>29.052800000000001</v>
      </c>
      <c r="P19" s="166">
        <v>0</v>
      </c>
      <c r="Q19" s="166">
        <f>ROUND(E19*P19,5)</f>
        <v>0</v>
      </c>
      <c r="R19" s="166"/>
      <c r="S19" s="166"/>
      <c r="T19" s="167">
        <v>7.1999999999999995E-2</v>
      </c>
      <c r="U19" s="166">
        <f>ROUND(E19*T19,2)</f>
        <v>16.13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106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11</v>
      </c>
      <c r="B20" s="163" t="s">
        <v>130</v>
      </c>
      <c r="C20" s="196" t="s">
        <v>131</v>
      </c>
      <c r="D20" s="165" t="s">
        <v>105</v>
      </c>
      <c r="E20" s="171">
        <v>224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0</v>
      </c>
      <c r="M20" s="174">
        <f>G20*(1+L20/100)</f>
        <v>0</v>
      </c>
      <c r="N20" s="166">
        <v>7.0699999999999999E-3</v>
      </c>
      <c r="O20" s="166">
        <f>ROUND(E20*N20,5)</f>
        <v>1.58368</v>
      </c>
      <c r="P20" s="166">
        <v>0</v>
      </c>
      <c r="Q20" s="166">
        <f>ROUND(E20*P20,5)</f>
        <v>0</v>
      </c>
      <c r="R20" s="166"/>
      <c r="S20" s="166"/>
      <c r="T20" s="167">
        <v>2E-3</v>
      </c>
      <c r="U20" s="166">
        <f>ROUND(E20*T20,2)</f>
        <v>0.45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106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 x14ac:dyDescent="0.2">
      <c r="A21" s="157">
        <v>12</v>
      </c>
      <c r="B21" s="163" t="s">
        <v>132</v>
      </c>
      <c r="C21" s="196" t="s">
        <v>133</v>
      </c>
      <c r="D21" s="165" t="s">
        <v>105</v>
      </c>
      <c r="E21" s="171">
        <v>224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0</v>
      </c>
      <c r="M21" s="174">
        <f>G21*(1+L21/100)</f>
        <v>0</v>
      </c>
      <c r="N21" s="166">
        <v>0.378</v>
      </c>
      <c r="O21" s="166">
        <f>ROUND(E21*N21,5)</f>
        <v>84.671999999999997</v>
      </c>
      <c r="P21" s="166">
        <v>0</v>
      </c>
      <c r="Q21" s="166">
        <f>ROUND(E21*P21,5)</f>
        <v>0</v>
      </c>
      <c r="R21" s="166"/>
      <c r="S21" s="166"/>
      <c r="T21" s="167">
        <v>2.5999999999999999E-2</v>
      </c>
      <c r="U21" s="166">
        <f>ROUND(E21*T21,2)</f>
        <v>5.82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106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22.5" outlineLevel="1" x14ac:dyDescent="0.2">
      <c r="A22" s="157">
        <v>13</v>
      </c>
      <c r="B22" s="163" t="s">
        <v>132</v>
      </c>
      <c r="C22" s="196" t="s">
        <v>134</v>
      </c>
      <c r="D22" s="165" t="s">
        <v>105</v>
      </c>
      <c r="E22" s="171">
        <v>224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0</v>
      </c>
      <c r="M22" s="174">
        <f>G22*(1+L22/100)</f>
        <v>0</v>
      </c>
      <c r="N22" s="166">
        <v>0.378</v>
      </c>
      <c r="O22" s="166">
        <f>ROUND(E22*N22,5)</f>
        <v>84.671999999999997</v>
      </c>
      <c r="P22" s="166">
        <v>0</v>
      </c>
      <c r="Q22" s="166">
        <f>ROUND(E22*P22,5)</f>
        <v>0</v>
      </c>
      <c r="R22" s="166"/>
      <c r="S22" s="166"/>
      <c r="T22" s="167">
        <v>2.5999999999999999E-2</v>
      </c>
      <c r="U22" s="166">
        <f>ROUND(E22*T22,2)</f>
        <v>5.82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106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x14ac:dyDescent="0.2">
      <c r="A23" s="158" t="s">
        <v>101</v>
      </c>
      <c r="B23" s="164" t="s">
        <v>62</v>
      </c>
      <c r="C23" s="197" t="s">
        <v>63</v>
      </c>
      <c r="D23" s="168"/>
      <c r="E23" s="172"/>
      <c r="F23" s="175"/>
      <c r="G23" s="175">
        <f>SUMIF(AE24:AE60,"&lt;&gt;NOR",G24:G60)</f>
        <v>0</v>
      </c>
      <c r="H23" s="175"/>
      <c r="I23" s="175">
        <f>SUM(I24:I60)</f>
        <v>0</v>
      </c>
      <c r="J23" s="175"/>
      <c r="K23" s="175">
        <f>SUM(K24:K60)</f>
        <v>0</v>
      </c>
      <c r="L23" s="175"/>
      <c r="M23" s="175">
        <f>SUM(M24:M60)</f>
        <v>0</v>
      </c>
      <c r="N23" s="169"/>
      <c r="O23" s="169">
        <f>SUM(O24:O60)</f>
        <v>7.4530500000000002</v>
      </c>
      <c r="P23" s="169"/>
      <c r="Q23" s="169">
        <f>SUM(Q24:Q60)</f>
        <v>0</v>
      </c>
      <c r="R23" s="169"/>
      <c r="S23" s="169"/>
      <c r="T23" s="170"/>
      <c r="U23" s="169">
        <f>SUM(U24:U60)</f>
        <v>56.5</v>
      </c>
      <c r="AE23" t="s">
        <v>102</v>
      </c>
    </row>
    <row r="24" spans="1:60" outlineLevel="1" x14ac:dyDescent="0.2">
      <c r="A24" s="157">
        <v>14</v>
      </c>
      <c r="B24" s="163" t="s">
        <v>135</v>
      </c>
      <c r="C24" s="196" t="s">
        <v>136</v>
      </c>
      <c r="D24" s="165" t="s">
        <v>137</v>
      </c>
      <c r="E24" s="171">
        <v>7.5</v>
      </c>
      <c r="F24" s="173"/>
      <c r="G24" s="174">
        <f t="shared" ref="G24:G60" si="7">ROUND(E24*F24,2)</f>
        <v>0</v>
      </c>
      <c r="H24" s="173"/>
      <c r="I24" s="174">
        <f t="shared" ref="I24:I60" si="8">ROUND(E24*H24,2)</f>
        <v>0</v>
      </c>
      <c r="J24" s="173"/>
      <c r="K24" s="174">
        <f t="shared" ref="K24:K60" si="9">ROUND(E24*J24,2)</f>
        <v>0</v>
      </c>
      <c r="L24" s="174">
        <v>0</v>
      </c>
      <c r="M24" s="174">
        <f t="shared" ref="M24:M60" si="10">G24*(1+L24/100)</f>
        <v>0</v>
      </c>
      <c r="N24" s="166">
        <v>1.0000000000000001E-5</v>
      </c>
      <c r="O24" s="166">
        <f t="shared" ref="O24:O60" si="11">ROUND(E24*N24,5)</f>
        <v>8.0000000000000007E-5</v>
      </c>
      <c r="P24" s="166">
        <v>0</v>
      </c>
      <c r="Q24" s="166">
        <f t="shared" ref="Q24:Q60" si="12">ROUND(E24*P24,5)</f>
        <v>0</v>
      </c>
      <c r="R24" s="166"/>
      <c r="S24" s="166"/>
      <c r="T24" s="167">
        <v>9.7000000000000003E-2</v>
      </c>
      <c r="U24" s="166">
        <f t="shared" ref="U24:U60" si="13">ROUND(E24*T24,2)</f>
        <v>0.73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106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ht="22.5" outlineLevel="1" x14ac:dyDescent="0.2">
      <c r="A25" s="157">
        <v>15</v>
      </c>
      <c r="B25" s="163" t="s">
        <v>138</v>
      </c>
      <c r="C25" s="196" t="s">
        <v>139</v>
      </c>
      <c r="D25" s="165" t="s">
        <v>140</v>
      </c>
      <c r="E25" s="171">
        <v>1</v>
      </c>
      <c r="F25" s="173"/>
      <c r="G25" s="174">
        <f t="shared" si="7"/>
        <v>0</v>
      </c>
      <c r="H25" s="173"/>
      <c r="I25" s="174">
        <f t="shared" si="8"/>
        <v>0</v>
      </c>
      <c r="J25" s="173"/>
      <c r="K25" s="174">
        <f t="shared" si="9"/>
        <v>0</v>
      </c>
      <c r="L25" s="174">
        <v>0</v>
      </c>
      <c r="M25" s="174">
        <f t="shared" si="10"/>
        <v>0</v>
      </c>
      <c r="N25" s="166">
        <v>6.2990000000000004E-2</v>
      </c>
      <c r="O25" s="166">
        <f t="shared" si="11"/>
        <v>6.2990000000000004E-2</v>
      </c>
      <c r="P25" s="166">
        <v>0</v>
      </c>
      <c r="Q25" s="166">
        <f t="shared" si="12"/>
        <v>0</v>
      </c>
      <c r="R25" s="166"/>
      <c r="S25" s="166"/>
      <c r="T25" s="167">
        <v>0</v>
      </c>
      <c r="U25" s="166">
        <f t="shared" si="13"/>
        <v>0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118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16</v>
      </c>
      <c r="B26" s="163" t="s">
        <v>141</v>
      </c>
      <c r="C26" s="196" t="s">
        <v>142</v>
      </c>
      <c r="D26" s="165" t="s">
        <v>137</v>
      </c>
      <c r="E26" s="171">
        <v>146.05000000000001</v>
      </c>
      <c r="F26" s="173"/>
      <c r="G26" s="174">
        <f t="shared" si="7"/>
        <v>0</v>
      </c>
      <c r="H26" s="173"/>
      <c r="I26" s="174">
        <f t="shared" si="8"/>
        <v>0</v>
      </c>
      <c r="J26" s="173"/>
      <c r="K26" s="174">
        <f t="shared" si="9"/>
        <v>0</v>
      </c>
      <c r="L26" s="174">
        <v>0</v>
      </c>
      <c r="M26" s="174">
        <f t="shared" si="10"/>
        <v>0</v>
      </c>
      <c r="N26" s="166">
        <v>0</v>
      </c>
      <c r="O26" s="166">
        <f t="shared" si="11"/>
        <v>0</v>
      </c>
      <c r="P26" s="166">
        <v>0</v>
      </c>
      <c r="Q26" s="166">
        <f t="shared" si="12"/>
        <v>0</v>
      </c>
      <c r="R26" s="166"/>
      <c r="S26" s="166"/>
      <c r="T26" s="167">
        <v>0.126</v>
      </c>
      <c r="U26" s="166">
        <f t="shared" si="13"/>
        <v>18.399999999999999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106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17</v>
      </c>
      <c r="B27" s="163" t="s">
        <v>143</v>
      </c>
      <c r="C27" s="196" t="s">
        <v>144</v>
      </c>
      <c r="D27" s="165" t="s">
        <v>145</v>
      </c>
      <c r="E27" s="171">
        <v>335.45</v>
      </c>
      <c r="F27" s="173"/>
      <c r="G27" s="174">
        <f t="shared" si="7"/>
        <v>0</v>
      </c>
      <c r="H27" s="173"/>
      <c r="I27" s="174">
        <f t="shared" si="8"/>
        <v>0</v>
      </c>
      <c r="J27" s="173"/>
      <c r="K27" s="174">
        <f t="shared" si="9"/>
        <v>0</v>
      </c>
      <c r="L27" s="174">
        <v>0</v>
      </c>
      <c r="M27" s="174">
        <f t="shared" si="10"/>
        <v>0</v>
      </c>
      <c r="N27" s="166">
        <v>0</v>
      </c>
      <c r="O27" s="166">
        <f t="shared" si="11"/>
        <v>0</v>
      </c>
      <c r="P27" s="166">
        <v>0</v>
      </c>
      <c r="Q27" s="166">
        <f t="shared" si="12"/>
        <v>0</v>
      </c>
      <c r="R27" s="166"/>
      <c r="S27" s="166"/>
      <c r="T27" s="167">
        <v>0</v>
      </c>
      <c r="U27" s="166">
        <f t="shared" si="13"/>
        <v>0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106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 x14ac:dyDescent="0.2">
      <c r="A28" s="157">
        <v>18</v>
      </c>
      <c r="B28" s="163" t="s">
        <v>146</v>
      </c>
      <c r="C28" s="196" t="s">
        <v>147</v>
      </c>
      <c r="D28" s="165" t="s">
        <v>137</v>
      </c>
      <c r="E28" s="171">
        <v>336</v>
      </c>
      <c r="F28" s="173"/>
      <c r="G28" s="174">
        <f t="shared" si="7"/>
        <v>0</v>
      </c>
      <c r="H28" s="173"/>
      <c r="I28" s="174">
        <f t="shared" si="8"/>
        <v>0</v>
      </c>
      <c r="J28" s="173"/>
      <c r="K28" s="174">
        <f t="shared" si="9"/>
        <v>0</v>
      </c>
      <c r="L28" s="174">
        <v>0</v>
      </c>
      <c r="M28" s="174">
        <f t="shared" si="10"/>
        <v>0</v>
      </c>
      <c r="N28" s="166">
        <v>1.06E-3</v>
      </c>
      <c r="O28" s="166">
        <f t="shared" si="11"/>
        <v>0.35615999999999998</v>
      </c>
      <c r="P28" s="166">
        <v>0</v>
      </c>
      <c r="Q28" s="166">
        <f t="shared" si="12"/>
        <v>0</v>
      </c>
      <c r="R28" s="166"/>
      <c r="S28" s="166"/>
      <c r="T28" s="167">
        <v>0</v>
      </c>
      <c r="U28" s="166">
        <f t="shared" si="13"/>
        <v>0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118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19</v>
      </c>
      <c r="B29" s="163" t="s">
        <v>148</v>
      </c>
      <c r="C29" s="196" t="s">
        <v>149</v>
      </c>
      <c r="D29" s="165" t="s">
        <v>137</v>
      </c>
      <c r="E29" s="171">
        <v>370</v>
      </c>
      <c r="F29" s="173"/>
      <c r="G29" s="174">
        <f t="shared" si="7"/>
        <v>0</v>
      </c>
      <c r="H29" s="173"/>
      <c r="I29" s="174">
        <f t="shared" si="8"/>
        <v>0</v>
      </c>
      <c r="J29" s="173"/>
      <c r="K29" s="174">
        <f t="shared" si="9"/>
        <v>0</v>
      </c>
      <c r="L29" s="174">
        <v>0</v>
      </c>
      <c r="M29" s="174">
        <f t="shared" si="10"/>
        <v>0</v>
      </c>
      <c r="N29" s="166">
        <v>3.0000000000000001E-5</v>
      </c>
      <c r="O29" s="166">
        <f t="shared" si="11"/>
        <v>1.11E-2</v>
      </c>
      <c r="P29" s="166">
        <v>0</v>
      </c>
      <c r="Q29" s="166">
        <f t="shared" si="12"/>
        <v>0</v>
      </c>
      <c r="R29" s="166"/>
      <c r="S29" s="166"/>
      <c r="T29" s="167">
        <v>0</v>
      </c>
      <c r="U29" s="166">
        <f t="shared" si="13"/>
        <v>0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118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>
        <v>20</v>
      </c>
      <c r="B30" s="163" t="s">
        <v>150</v>
      </c>
      <c r="C30" s="196" t="s">
        <v>151</v>
      </c>
      <c r="D30" s="165" t="s">
        <v>137</v>
      </c>
      <c r="E30" s="171">
        <v>12</v>
      </c>
      <c r="F30" s="173"/>
      <c r="G30" s="174">
        <f t="shared" si="7"/>
        <v>0</v>
      </c>
      <c r="H30" s="173"/>
      <c r="I30" s="174">
        <f t="shared" si="8"/>
        <v>0</v>
      </c>
      <c r="J30" s="173"/>
      <c r="K30" s="174">
        <f t="shared" si="9"/>
        <v>0</v>
      </c>
      <c r="L30" s="174">
        <v>0</v>
      </c>
      <c r="M30" s="174">
        <f t="shared" si="10"/>
        <v>0</v>
      </c>
      <c r="N30" s="166">
        <v>0</v>
      </c>
      <c r="O30" s="166">
        <f t="shared" si="11"/>
        <v>0</v>
      </c>
      <c r="P30" s="166">
        <v>0</v>
      </c>
      <c r="Q30" s="166">
        <f t="shared" si="12"/>
        <v>0</v>
      </c>
      <c r="R30" s="166"/>
      <c r="S30" s="166"/>
      <c r="T30" s="167">
        <v>0</v>
      </c>
      <c r="U30" s="166">
        <f t="shared" si="13"/>
        <v>0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118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21</v>
      </c>
      <c r="B31" s="163" t="s">
        <v>152</v>
      </c>
      <c r="C31" s="196" t="s">
        <v>153</v>
      </c>
      <c r="D31" s="165" t="s">
        <v>140</v>
      </c>
      <c r="E31" s="171">
        <v>1</v>
      </c>
      <c r="F31" s="173"/>
      <c r="G31" s="174">
        <f t="shared" si="7"/>
        <v>0</v>
      </c>
      <c r="H31" s="173"/>
      <c r="I31" s="174">
        <f t="shared" si="8"/>
        <v>0</v>
      </c>
      <c r="J31" s="173"/>
      <c r="K31" s="174">
        <f t="shared" si="9"/>
        <v>0</v>
      </c>
      <c r="L31" s="174">
        <v>0</v>
      </c>
      <c r="M31" s="174">
        <f t="shared" si="10"/>
        <v>0</v>
      </c>
      <c r="N31" s="166">
        <v>1.1E-4</v>
      </c>
      <c r="O31" s="166">
        <f t="shared" si="11"/>
        <v>1.1E-4</v>
      </c>
      <c r="P31" s="166">
        <v>0</v>
      </c>
      <c r="Q31" s="166">
        <f t="shared" si="12"/>
        <v>0</v>
      </c>
      <c r="R31" s="166"/>
      <c r="S31" s="166"/>
      <c r="T31" s="167">
        <v>1.56</v>
      </c>
      <c r="U31" s="166">
        <f t="shared" si="13"/>
        <v>1.56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106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22</v>
      </c>
      <c r="B32" s="163" t="s">
        <v>154</v>
      </c>
      <c r="C32" s="196" t="s">
        <v>155</v>
      </c>
      <c r="D32" s="165" t="s">
        <v>156</v>
      </c>
      <c r="E32" s="171">
        <v>2</v>
      </c>
      <c r="F32" s="173"/>
      <c r="G32" s="174">
        <f t="shared" si="7"/>
        <v>0</v>
      </c>
      <c r="H32" s="173"/>
      <c r="I32" s="174">
        <f t="shared" si="8"/>
        <v>0</v>
      </c>
      <c r="J32" s="173"/>
      <c r="K32" s="174">
        <f t="shared" si="9"/>
        <v>0</v>
      </c>
      <c r="L32" s="174">
        <v>0</v>
      </c>
      <c r="M32" s="174">
        <f t="shared" si="10"/>
        <v>0</v>
      </c>
      <c r="N32" s="166">
        <v>0</v>
      </c>
      <c r="O32" s="166">
        <f t="shared" si="11"/>
        <v>0</v>
      </c>
      <c r="P32" s="166">
        <v>0</v>
      </c>
      <c r="Q32" s="166">
        <f t="shared" si="12"/>
        <v>0</v>
      </c>
      <c r="R32" s="166"/>
      <c r="S32" s="166"/>
      <c r="T32" s="167">
        <v>0</v>
      </c>
      <c r="U32" s="166">
        <f t="shared" si="13"/>
        <v>0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106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23</v>
      </c>
      <c r="B33" s="163" t="s">
        <v>157</v>
      </c>
      <c r="C33" s="196" t="s">
        <v>158</v>
      </c>
      <c r="D33" s="165" t="s">
        <v>140</v>
      </c>
      <c r="E33" s="171">
        <v>4</v>
      </c>
      <c r="F33" s="173"/>
      <c r="G33" s="174">
        <f t="shared" si="7"/>
        <v>0</v>
      </c>
      <c r="H33" s="173"/>
      <c r="I33" s="174">
        <f t="shared" si="8"/>
        <v>0</v>
      </c>
      <c r="J33" s="173"/>
      <c r="K33" s="174">
        <f t="shared" si="9"/>
        <v>0</v>
      </c>
      <c r="L33" s="174">
        <v>0</v>
      </c>
      <c r="M33" s="174">
        <f t="shared" si="10"/>
        <v>0</v>
      </c>
      <c r="N33" s="166">
        <v>2.2000000000000001E-4</v>
      </c>
      <c r="O33" s="166">
        <f t="shared" si="11"/>
        <v>8.8000000000000003E-4</v>
      </c>
      <c r="P33" s="166">
        <v>0</v>
      </c>
      <c r="Q33" s="166">
        <f t="shared" si="12"/>
        <v>0</v>
      </c>
      <c r="R33" s="166"/>
      <c r="S33" s="166"/>
      <c r="T33" s="167">
        <v>0.75900000000000001</v>
      </c>
      <c r="U33" s="166">
        <f t="shared" si="13"/>
        <v>3.04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106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22.5" outlineLevel="1" x14ac:dyDescent="0.2">
      <c r="A34" s="157">
        <v>24</v>
      </c>
      <c r="B34" s="163" t="s">
        <v>159</v>
      </c>
      <c r="C34" s="196" t="s">
        <v>160</v>
      </c>
      <c r="D34" s="165" t="s">
        <v>156</v>
      </c>
      <c r="E34" s="171">
        <v>1</v>
      </c>
      <c r="F34" s="173"/>
      <c r="G34" s="174">
        <f t="shared" si="7"/>
        <v>0</v>
      </c>
      <c r="H34" s="173"/>
      <c r="I34" s="174">
        <f t="shared" si="8"/>
        <v>0</v>
      </c>
      <c r="J34" s="173"/>
      <c r="K34" s="174">
        <f t="shared" si="9"/>
        <v>0</v>
      </c>
      <c r="L34" s="174">
        <v>0</v>
      </c>
      <c r="M34" s="174">
        <f t="shared" si="10"/>
        <v>0</v>
      </c>
      <c r="N34" s="166">
        <v>1.0499999999999999E-3</v>
      </c>
      <c r="O34" s="166">
        <f t="shared" si="11"/>
        <v>1.0499999999999999E-3</v>
      </c>
      <c r="P34" s="166">
        <v>0</v>
      </c>
      <c r="Q34" s="166">
        <f t="shared" si="12"/>
        <v>0</v>
      </c>
      <c r="R34" s="166"/>
      <c r="S34" s="166"/>
      <c r="T34" s="167">
        <v>0</v>
      </c>
      <c r="U34" s="166">
        <f t="shared" si="13"/>
        <v>0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106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25</v>
      </c>
      <c r="B35" s="163" t="s">
        <v>161</v>
      </c>
      <c r="C35" s="196" t="s">
        <v>162</v>
      </c>
      <c r="D35" s="165" t="s">
        <v>156</v>
      </c>
      <c r="E35" s="171">
        <v>3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0</v>
      </c>
      <c r="M35" s="174">
        <f t="shared" si="10"/>
        <v>0</v>
      </c>
      <c r="N35" s="166">
        <v>0</v>
      </c>
      <c r="O35" s="166">
        <f t="shared" si="11"/>
        <v>0</v>
      </c>
      <c r="P35" s="166">
        <v>0</v>
      </c>
      <c r="Q35" s="166">
        <f t="shared" si="12"/>
        <v>0</v>
      </c>
      <c r="R35" s="166"/>
      <c r="S35" s="166"/>
      <c r="T35" s="167">
        <v>0</v>
      </c>
      <c r="U35" s="166">
        <f t="shared" si="13"/>
        <v>0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106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ht="22.5" outlineLevel="1" x14ac:dyDescent="0.2">
      <c r="A36" s="157">
        <v>26</v>
      </c>
      <c r="B36" s="163" t="s">
        <v>163</v>
      </c>
      <c r="C36" s="196" t="s">
        <v>164</v>
      </c>
      <c r="D36" s="165" t="s">
        <v>140</v>
      </c>
      <c r="E36" s="171">
        <v>5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0</v>
      </c>
      <c r="M36" s="174">
        <f t="shared" si="10"/>
        <v>0</v>
      </c>
      <c r="N36" s="166">
        <v>2.3999999999999998E-3</v>
      </c>
      <c r="O36" s="166">
        <f t="shared" si="11"/>
        <v>1.2E-2</v>
      </c>
      <c r="P36" s="166">
        <v>0</v>
      </c>
      <c r="Q36" s="166">
        <f t="shared" si="12"/>
        <v>0</v>
      </c>
      <c r="R36" s="166"/>
      <c r="S36" s="166"/>
      <c r="T36" s="167">
        <v>0</v>
      </c>
      <c r="U36" s="166">
        <f t="shared" si="13"/>
        <v>0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118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27</v>
      </c>
      <c r="B37" s="163" t="s">
        <v>165</v>
      </c>
      <c r="C37" s="196" t="s">
        <v>166</v>
      </c>
      <c r="D37" s="165" t="s">
        <v>140</v>
      </c>
      <c r="E37" s="171">
        <v>5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0</v>
      </c>
      <c r="M37" s="174">
        <f t="shared" si="10"/>
        <v>0</v>
      </c>
      <c r="N37" s="166">
        <v>1.7000000000000001E-4</v>
      </c>
      <c r="O37" s="166">
        <f t="shared" si="11"/>
        <v>8.4999999999999995E-4</v>
      </c>
      <c r="P37" s="166">
        <v>0</v>
      </c>
      <c r="Q37" s="166">
        <f t="shared" si="12"/>
        <v>0</v>
      </c>
      <c r="R37" s="166"/>
      <c r="S37" s="166"/>
      <c r="T37" s="167">
        <v>0</v>
      </c>
      <c r="U37" s="166">
        <f t="shared" si="13"/>
        <v>0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118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28</v>
      </c>
      <c r="B38" s="163" t="s">
        <v>167</v>
      </c>
      <c r="C38" s="196" t="s">
        <v>168</v>
      </c>
      <c r="D38" s="165" t="s">
        <v>140</v>
      </c>
      <c r="E38" s="171">
        <v>5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0</v>
      </c>
      <c r="M38" s="174">
        <f t="shared" si="10"/>
        <v>0</v>
      </c>
      <c r="N38" s="166">
        <v>0</v>
      </c>
      <c r="O38" s="166">
        <f t="shared" si="11"/>
        <v>0</v>
      </c>
      <c r="P38" s="166">
        <v>0</v>
      </c>
      <c r="Q38" s="166">
        <f t="shared" si="12"/>
        <v>0</v>
      </c>
      <c r="R38" s="166"/>
      <c r="S38" s="166"/>
      <c r="T38" s="167">
        <v>0</v>
      </c>
      <c r="U38" s="166">
        <f t="shared" si="13"/>
        <v>0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118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29</v>
      </c>
      <c r="B39" s="163" t="s">
        <v>169</v>
      </c>
      <c r="C39" s="196" t="s">
        <v>170</v>
      </c>
      <c r="D39" s="165" t="s">
        <v>140</v>
      </c>
      <c r="E39" s="171">
        <v>5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0</v>
      </c>
      <c r="M39" s="174">
        <f t="shared" si="10"/>
        <v>0</v>
      </c>
      <c r="N39" s="166">
        <v>2.7E-4</v>
      </c>
      <c r="O39" s="166">
        <f t="shared" si="11"/>
        <v>1.3500000000000001E-3</v>
      </c>
      <c r="P39" s="166">
        <v>0</v>
      </c>
      <c r="Q39" s="166">
        <f t="shared" si="12"/>
        <v>0</v>
      </c>
      <c r="R39" s="166"/>
      <c r="S39" s="166"/>
      <c r="T39" s="167">
        <v>0</v>
      </c>
      <c r="U39" s="166">
        <f t="shared" si="13"/>
        <v>0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118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>
        <v>30</v>
      </c>
      <c r="B40" s="163" t="s">
        <v>171</v>
      </c>
      <c r="C40" s="196" t="s">
        <v>172</v>
      </c>
      <c r="D40" s="165" t="s">
        <v>121</v>
      </c>
      <c r="E40" s="171">
        <v>1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0</v>
      </c>
      <c r="M40" s="174">
        <f t="shared" si="10"/>
        <v>0</v>
      </c>
      <c r="N40" s="166">
        <v>0</v>
      </c>
      <c r="O40" s="166">
        <f t="shared" si="11"/>
        <v>0</v>
      </c>
      <c r="P40" s="166">
        <v>0</v>
      </c>
      <c r="Q40" s="166">
        <f t="shared" si="12"/>
        <v>0</v>
      </c>
      <c r="R40" s="166"/>
      <c r="S40" s="166"/>
      <c r="T40" s="167">
        <v>0</v>
      </c>
      <c r="U40" s="166">
        <f t="shared" si="13"/>
        <v>0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106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22.5" outlineLevel="1" x14ac:dyDescent="0.2">
      <c r="A41" s="157">
        <v>31</v>
      </c>
      <c r="B41" s="163" t="s">
        <v>173</v>
      </c>
      <c r="C41" s="196" t="s">
        <v>174</v>
      </c>
      <c r="D41" s="165" t="s">
        <v>140</v>
      </c>
      <c r="E41" s="171">
        <v>1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0</v>
      </c>
      <c r="M41" s="174">
        <f t="shared" si="10"/>
        <v>0</v>
      </c>
      <c r="N41" s="166">
        <v>0</v>
      </c>
      <c r="O41" s="166">
        <f t="shared" si="11"/>
        <v>0</v>
      </c>
      <c r="P41" s="166">
        <v>0</v>
      </c>
      <c r="Q41" s="166">
        <f t="shared" si="12"/>
        <v>0</v>
      </c>
      <c r="R41" s="166"/>
      <c r="S41" s="166"/>
      <c r="T41" s="167">
        <v>0</v>
      </c>
      <c r="U41" s="166">
        <f t="shared" si="13"/>
        <v>0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118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32</v>
      </c>
      <c r="B42" s="163" t="s">
        <v>175</v>
      </c>
      <c r="C42" s="196" t="s">
        <v>176</v>
      </c>
      <c r="D42" s="165" t="s">
        <v>140</v>
      </c>
      <c r="E42" s="171">
        <v>3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0</v>
      </c>
      <c r="M42" s="174">
        <f t="shared" si="10"/>
        <v>0</v>
      </c>
      <c r="N42" s="166">
        <v>1E-4</v>
      </c>
      <c r="O42" s="166">
        <f t="shared" si="11"/>
        <v>2.9999999999999997E-4</v>
      </c>
      <c r="P42" s="166">
        <v>0</v>
      </c>
      <c r="Q42" s="166">
        <f t="shared" si="12"/>
        <v>0</v>
      </c>
      <c r="R42" s="166"/>
      <c r="S42" s="166"/>
      <c r="T42" s="167">
        <v>0.624</v>
      </c>
      <c r="U42" s="166">
        <f t="shared" si="13"/>
        <v>1.87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106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2.5" outlineLevel="1" x14ac:dyDescent="0.2">
      <c r="A43" s="157">
        <v>33</v>
      </c>
      <c r="B43" s="163" t="s">
        <v>177</v>
      </c>
      <c r="C43" s="196" t="s">
        <v>178</v>
      </c>
      <c r="D43" s="165" t="s">
        <v>156</v>
      </c>
      <c r="E43" s="171">
        <v>3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0</v>
      </c>
      <c r="M43" s="174">
        <f t="shared" si="10"/>
        <v>0</v>
      </c>
      <c r="N43" s="166">
        <v>0</v>
      </c>
      <c r="O43" s="166">
        <f t="shared" si="11"/>
        <v>0</v>
      </c>
      <c r="P43" s="166">
        <v>0</v>
      </c>
      <c r="Q43" s="166">
        <f t="shared" si="12"/>
        <v>0</v>
      </c>
      <c r="R43" s="166"/>
      <c r="S43" s="166"/>
      <c r="T43" s="167">
        <v>0</v>
      </c>
      <c r="U43" s="166">
        <f t="shared" si="13"/>
        <v>0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106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34</v>
      </c>
      <c r="B44" s="163" t="s">
        <v>179</v>
      </c>
      <c r="C44" s="196" t="s">
        <v>180</v>
      </c>
      <c r="D44" s="165" t="s">
        <v>140</v>
      </c>
      <c r="E44" s="171">
        <v>3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0</v>
      </c>
      <c r="M44" s="174">
        <f t="shared" si="10"/>
        <v>0</v>
      </c>
      <c r="N44" s="166">
        <v>0.32906000000000002</v>
      </c>
      <c r="O44" s="166">
        <f t="shared" si="11"/>
        <v>0.98717999999999995</v>
      </c>
      <c r="P44" s="166">
        <v>0</v>
      </c>
      <c r="Q44" s="166">
        <f t="shared" si="12"/>
        <v>0</v>
      </c>
      <c r="R44" s="166"/>
      <c r="S44" s="166"/>
      <c r="T44" s="167">
        <v>1.1819999999999999</v>
      </c>
      <c r="U44" s="166">
        <f t="shared" si="13"/>
        <v>3.55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106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22.5" outlineLevel="1" x14ac:dyDescent="0.2">
      <c r="A45" s="157">
        <v>35</v>
      </c>
      <c r="B45" s="163" t="s">
        <v>181</v>
      </c>
      <c r="C45" s="196" t="s">
        <v>182</v>
      </c>
      <c r="D45" s="165" t="s">
        <v>140</v>
      </c>
      <c r="E45" s="171">
        <v>3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0</v>
      </c>
      <c r="M45" s="174">
        <f t="shared" si="10"/>
        <v>0</v>
      </c>
      <c r="N45" s="166">
        <v>2.4E-2</v>
      </c>
      <c r="O45" s="166">
        <f t="shared" si="11"/>
        <v>7.1999999999999995E-2</v>
      </c>
      <c r="P45" s="166">
        <v>0</v>
      </c>
      <c r="Q45" s="166">
        <f t="shared" si="12"/>
        <v>0</v>
      </c>
      <c r="R45" s="166"/>
      <c r="S45" s="166"/>
      <c r="T45" s="167">
        <v>0</v>
      </c>
      <c r="U45" s="166">
        <f t="shared" si="13"/>
        <v>0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118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36</v>
      </c>
      <c r="B46" s="163" t="s">
        <v>183</v>
      </c>
      <c r="C46" s="196" t="s">
        <v>184</v>
      </c>
      <c r="D46" s="165" t="s">
        <v>140</v>
      </c>
      <c r="E46" s="171">
        <v>1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0</v>
      </c>
      <c r="M46" s="174">
        <f t="shared" si="10"/>
        <v>0</v>
      </c>
      <c r="N46" s="166">
        <v>0</v>
      </c>
      <c r="O46" s="166">
        <f t="shared" si="11"/>
        <v>0</v>
      </c>
      <c r="P46" s="166">
        <v>0</v>
      </c>
      <c r="Q46" s="166">
        <f t="shared" si="12"/>
        <v>0</v>
      </c>
      <c r="R46" s="166"/>
      <c r="S46" s="166"/>
      <c r="T46" s="167">
        <v>0</v>
      </c>
      <c r="U46" s="166">
        <f t="shared" si="13"/>
        <v>0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118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37</v>
      </c>
      <c r="B47" s="163" t="s">
        <v>167</v>
      </c>
      <c r="C47" s="196" t="s">
        <v>168</v>
      </c>
      <c r="D47" s="165" t="s">
        <v>140</v>
      </c>
      <c r="E47" s="171">
        <v>1</v>
      </c>
      <c r="F47" s="173"/>
      <c r="G47" s="174">
        <f t="shared" si="7"/>
        <v>0</v>
      </c>
      <c r="H47" s="173"/>
      <c r="I47" s="174">
        <f t="shared" si="8"/>
        <v>0</v>
      </c>
      <c r="J47" s="173"/>
      <c r="K47" s="174">
        <f t="shared" si="9"/>
        <v>0</v>
      </c>
      <c r="L47" s="174">
        <v>0</v>
      </c>
      <c r="M47" s="174">
        <f t="shared" si="10"/>
        <v>0</v>
      </c>
      <c r="N47" s="166">
        <v>0</v>
      </c>
      <c r="O47" s="166">
        <f t="shared" si="11"/>
        <v>0</v>
      </c>
      <c r="P47" s="166">
        <v>0</v>
      </c>
      <c r="Q47" s="166">
        <f t="shared" si="12"/>
        <v>0</v>
      </c>
      <c r="R47" s="166"/>
      <c r="S47" s="166"/>
      <c r="T47" s="167">
        <v>0</v>
      </c>
      <c r="U47" s="166">
        <f t="shared" si="13"/>
        <v>0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118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ht="22.5" outlineLevel="1" x14ac:dyDescent="0.2">
      <c r="A48" s="157">
        <v>38</v>
      </c>
      <c r="B48" s="163" t="s">
        <v>185</v>
      </c>
      <c r="C48" s="196" t="s">
        <v>186</v>
      </c>
      <c r="D48" s="165" t="s">
        <v>156</v>
      </c>
      <c r="E48" s="171">
        <v>1</v>
      </c>
      <c r="F48" s="173"/>
      <c r="G48" s="174">
        <f t="shared" si="7"/>
        <v>0</v>
      </c>
      <c r="H48" s="173"/>
      <c r="I48" s="174">
        <f t="shared" si="8"/>
        <v>0</v>
      </c>
      <c r="J48" s="173"/>
      <c r="K48" s="174">
        <f t="shared" si="9"/>
        <v>0</v>
      </c>
      <c r="L48" s="174">
        <v>0</v>
      </c>
      <c r="M48" s="174">
        <f t="shared" si="10"/>
        <v>0</v>
      </c>
      <c r="N48" s="166">
        <v>0</v>
      </c>
      <c r="O48" s="166">
        <f t="shared" si="11"/>
        <v>0</v>
      </c>
      <c r="P48" s="166">
        <v>0</v>
      </c>
      <c r="Q48" s="166">
        <f t="shared" si="12"/>
        <v>0</v>
      </c>
      <c r="R48" s="166"/>
      <c r="S48" s="166"/>
      <c r="T48" s="167">
        <v>0</v>
      </c>
      <c r="U48" s="166">
        <f t="shared" si="13"/>
        <v>0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106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>
        <v>39</v>
      </c>
      <c r="B49" s="163" t="s">
        <v>187</v>
      </c>
      <c r="C49" s="196" t="s">
        <v>188</v>
      </c>
      <c r="D49" s="165" t="s">
        <v>137</v>
      </c>
      <c r="E49" s="171">
        <v>7.5</v>
      </c>
      <c r="F49" s="173"/>
      <c r="G49" s="174">
        <f t="shared" si="7"/>
        <v>0</v>
      </c>
      <c r="H49" s="173"/>
      <c r="I49" s="174">
        <f t="shared" si="8"/>
        <v>0</v>
      </c>
      <c r="J49" s="173"/>
      <c r="K49" s="174">
        <f t="shared" si="9"/>
        <v>0</v>
      </c>
      <c r="L49" s="174">
        <v>0</v>
      </c>
      <c r="M49" s="174">
        <f t="shared" si="10"/>
        <v>0</v>
      </c>
      <c r="N49" s="166">
        <v>0</v>
      </c>
      <c r="O49" s="166">
        <f t="shared" si="11"/>
        <v>0</v>
      </c>
      <c r="P49" s="166">
        <v>0</v>
      </c>
      <c r="Q49" s="166">
        <f t="shared" si="12"/>
        <v>0</v>
      </c>
      <c r="R49" s="166"/>
      <c r="S49" s="166"/>
      <c r="T49" s="167">
        <v>7.9000000000000001E-2</v>
      </c>
      <c r="U49" s="166">
        <f t="shared" si="13"/>
        <v>0.59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106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40</v>
      </c>
      <c r="B50" s="163" t="s">
        <v>189</v>
      </c>
      <c r="C50" s="196" t="s">
        <v>190</v>
      </c>
      <c r="D50" s="165" t="s">
        <v>140</v>
      </c>
      <c r="E50" s="171">
        <v>1</v>
      </c>
      <c r="F50" s="173"/>
      <c r="G50" s="174">
        <f t="shared" si="7"/>
        <v>0</v>
      </c>
      <c r="H50" s="173"/>
      <c r="I50" s="174">
        <f t="shared" si="8"/>
        <v>0</v>
      </c>
      <c r="J50" s="173"/>
      <c r="K50" s="174">
        <f t="shared" si="9"/>
        <v>0</v>
      </c>
      <c r="L50" s="174">
        <v>0</v>
      </c>
      <c r="M50" s="174">
        <f t="shared" si="10"/>
        <v>0</v>
      </c>
      <c r="N50" s="166">
        <v>2.2089799999999999</v>
      </c>
      <c r="O50" s="166">
        <f t="shared" si="11"/>
        <v>2.2089799999999999</v>
      </c>
      <c r="P50" s="166">
        <v>0</v>
      </c>
      <c r="Q50" s="166">
        <f t="shared" si="12"/>
        <v>0</v>
      </c>
      <c r="R50" s="166"/>
      <c r="S50" s="166"/>
      <c r="T50" s="167">
        <v>21.292000000000002</v>
      </c>
      <c r="U50" s="166">
        <f t="shared" si="13"/>
        <v>21.29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106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ht="22.5" outlineLevel="1" x14ac:dyDescent="0.2">
      <c r="A51" s="157">
        <v>41</v>
      </c>
      <c r="B51" s="163" t="s">
        <v>191</v>
      </c>
      <c r="C51" s="196" t="s">
        <v>192</v>
      </c>
      <c r="D51" s="165" t="s">
        <v>140</v>
      </c>
      <c r="E51" s="171">
        <v>1</v>
      </c>
      <c r="F51" s="173"/>
      <c r="G51" s="174">
        <f t="shared" si="7"/>
        <v>0</v>
      </c>
      <c r="H51" s="173"/>
      <c r="I51" s="174">
        <f t="shared" si="8"/>
        <v>0</v>
      </c>
      <c r="J51" s="173"/>
      <c r="K51" s="174">
        <f t="shared" si="9"/>
        <v>0</v>
      </c>
      <c r="L51" s="174">
        <v>0</v>
      </c>
      <c r="M51" s="174">
        <f t="shared" si="10"/>
        <v>0</v>
      </c>
      <c r="N51" s="166">
        <v>1.6</v>
      </c>
      <c r="O51" s="166">
        <f t="shared" si="11"/>
        <v>1.6</v>
      </c>
      <c r="P51" s="166">
        <v>0</v>
      </c>
      <c r="Q51" s="166">
        <f t="shared" si="12"/>
        <v>0</v>
      </c>
      <c r="R51" s="166"/>
      <c r="S51" s="166"/>
      <c r="T51" s="167">
        <v>0</v>
      </c>
      <c r="U51" s="166">
        <f t="shared" si="13"/>
        <v>0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118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>
        <v>42</v>
      </c>
      <c r="B52" s="163" t="s">
        <v>193</v>
      </c>
      <c r="C52" s="196" t="s">
        <v>194</v>
      </c>
      <c r="D52" s="165" t="s">
        <v>140</v>
      </c>
      <c r="E52" s="171">
        <v>3</v>
      </c>
      <c r="F52" s="173"/>
      <c r="G52" s="174">
        <f t="shared" si="7"/>
        <v>0</v>
      </c>
      <c r="H52" s="173"/>
      <c r="I52" s="174">
        <f t="shared" si="8"/>
        <v>0</v>
      </c>
      <c r="J52" s="173"/>
      <c r="K52" s="174">
        <f t="shared" si="9"/>
        <v>0</v>
      </c>
      <c r="L52" s="174">
        <v>0</v>
      </c>
      <c r="M52" s="174">
        <f t="shared" si="10"/>
        <v>0</v>
      </c>
      <c r="N52" s="166">
        <v>2E-3</v>
      </c>
      <c r="O52" s="166">
        <f t="shared" si="11"/>
        <v>6.0000000000000001E-3</v>
      </c>
      <c r="P52" s="166">
        <v>0</v>
      </c>
      <c r="Q52" s="166">
        <f t="shared" si="12"/>
        <v>0</v>
      </c>
      <c r="R52" s="166"/>
      <c r="S52" s="166"/>
      <c r="T52" s="167">
        <v>0</v>
      </c>
      <c r="U52" s="166">
        <f t="shared" si="13"/>
        <v>0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118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>
        <v>43</v>
      </c>
      <c r="B53" s="163" t="s">
        <v>195</v>
      </c>
      <c r="C53" s="196" t="s">
        <v>196</v>
      </c>
      <c r="D53" s="165" t="s">
        <v>140</v>
      </c>
      <c r="E53" s="171">
        <v>4</v>
      </c>
      <c r="F53" s="173"/>
      <c r="G53" s="174">
        <f t="shared" si="7"/>
        <v>0</v>
      </c>
      <c r="H53" s="173"/>
      <c r="I53" s="174">
        <f t="shared" si="8"/>
        <v>0</v>
      </c>
      <c r="J53" s="173"/>
      <c r="K53" s="174">
        <f t="shared" si="9"/>
        <v>0</v>
      </c>
      <c r="L53" s="174">
        <v>0</v>
      </c>
      <c r="M53" s="174">
        <f t="shared" si="10"/>
        <v>0</v>
      </c>
      <c r="N53" s="166">
        <v>0</v>
      </c>
      <c r="O53" s="166">
        <f t="shared" si="11"/>
        <v>0</v>
      </c>
      <c r="P53" s="166">
        <v>0</v>
      </c>
      <c r="Q53" s="166">
        <f t="shared" si="12"/>
        <v>0</v>
      </c>
      <c r="R53" s="166"/>
      <c r="S53" s="166"/>
      <c r="T53" s="167">
        <v>0.94599999999999995</v>
      </c>
      <c r="U53" s="166">
        <f t="shared" si="13"/>
        <v>3.78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106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>
        <v>44</v>
      </c>
      <c r="B54" s="163" t="s">
        <v>197</v>
      </c>
      <c r="C54" s="196" t="s">
        <v>198</v>
      </c>
      <c r="D54" s="165" t="s">
        <v>140</v>
      </c>
      <c r="E54" s="171">
        <v>1</v>
      </c>
      <c r="F54" s="173"/>
      <c r="G54" s="174">
        <f t="shared" si="7"/>
        <v>0</v>
      </c>
      <c r="H54" s="173"/>
      <c r="I54" s="174">
        <f t="shared" si="8"/>
        <v>0</v>
      </c>
      <c r="J54" s="173"/>
      <c r="K54" s="174">
        <f t="shared" si="9"/>
        <v>0</v>
      </c>
      <c r="L54" s="174">
        <v>0</v>
      </c>
      <c r="M54" s="174">
        <f t="shared" si="10"/>
        <v>0</v>
      </c>
      <c r="N54" s="166">
        <v>0.5</v>
      </c>
      <c r="O54" s="166">
        <f t="shared" si="11"/>
        <v>0.5</v>
      </c>
      <c r="P54" s="166">
        <v>0</v>
      </c>
      <c r="Q54" s="166">
        <f t="shared" si="12"/>
        <v>0</v>
      </c>
      <c r="R54" s="166"/>
      <c r="S54" s="166"/>
      <c r="T54" s="167">
        <v>0</v>
      </c>
      <c r="U54" s="166">
        <f t="shared" si="13"/>
        <v>0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118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>
        <v>45</v>
      </c>
      <c r="B55" s="163" t="s">
        <v>199</v>
      </c>
      <c r="C55" s="196" t="s">
        <v>200</v>
      </c>
      <c r="D55" s="165" t="s">
        <v>140</v>
      </c>
      <c r="E55" s="171">
        <v>1</v>
      </c>
      <c r="F55" s="173"/>
      <c r="G55" s="174">
        <f t="shared" si="7"/>
        <v>0</v>
      </c>
      <c r="H55" s="173"/>
      <c r="I55" s="174">
        <f t="shared" si="8"/>
        <v>0</v>
      </c>
      <c r="J55" s="173"/>
      <c r="K55" s="174">
        <f t="shared" si="9"/>
        <v>0</v>
      </c>
      <c r="L55" s="174">
        <v>0</v>
      </c>
      <c r="M55" s="174">
        <f t="shared" si="10"/>
        <v>0</v>
      </c>
      <c r="N55" s="166">
        <v>0.58499999999999996</v>
      </c>
      <c r="O55" s="166">
        <f t="shared" si="11"/>
        <v>0.58499999999999996</v>
      </c>
      <c r="P55" s="166">
        <v>0</v>
      </c>
      <c r="Q55" s="166">
        <f t="shared" si="12"/>
        <v>0</v>
      </c>
      <c r="R55" s="166"/>
      <c r="S55" s="166"/>
      <c r="T55" s="167">
        <v>0</v>
      </c>
      <c r="U55" s="166">
        <f t="shared" si="13"/>
        <v>0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118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46</v>
      </c>
      <c r="B56" s="163" t="s">
        <v>201</v>
      </c>
      <c r="C56" s="196" t="s">
        <v>202</v>
      </c>
      <c r="D56" s="165" t="s">
        <v>140</v>
      </c>
      <c r="E56" s="171">
        <v>1</v>
      </c>
      <c r="F56" s="173"/>
      <c r="G56" s="174">
        <f t="shared" si="7"/>
        <v>0</v>
      </c>
      <c r="H56" s="173"/>
      <c r="I56" s="174">
        <f t="shared" si="8"/>
        <v>0</v>
      </c>
      <c r="J56" s="173"/>
      <c r="K56" s="174">
        <f t="shared" si="9"/>
        <v>0</v>
      </c>
      <c r="L56" s="174">
        <v>0</v>
      </c>
      <c r="M56" s="174">
        <f t="shared" si="10"/>
        <v>0</v>
      </c>
      <c r="N56" s="166">
        <v>0.04</v>
      </c>
      <c r="O56" s="166">
        <f t="shared" si="11"/>
        <v>0.04</v>
      </c>
      <c r="P56" s="166">
        <v>0</v>
      </c>
      <c r="Q56" s="166">
        <f t="shared" si="12"/>
        <v>0</v>
      </c>
      <c r="R56" s="166"/>
      <c r="S56" s="166"/>
      <c r="T56" s="167">
        <v>0</v>
      </c>
      <c r="U56" s="166">
        <f t="shared" si="13"/>
        <v>0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118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47</v>
      </c>
      <c r="B57" s="163" t="s">
        <v>203</v>
      </c>
      <c r="C57" s="196" t="s">
        <v>204</v>
      </c>
      <c r="D57" s="165" t="s">
        <v>140</v>
      </c>
      <c r="E57" s="171">
        <v>1</v>
      </c>
      <c r="F57" s="173"/>
      <c r="G57" s="174">
        <f t="shared" si="7"/>
        <v>0</v>
      </c>
      <c r="H57" s="173"/>
      <c r="I57" s="174">
        <f t="shared" si="8"/>
        <v>0</v>
      </c>
      <c r="J57" s="173"/>
      <c r="K57" s="174">
        <f t="shared" si="9"/>
        <v>0</v>
      </c>
      <c r="L57" s="174">
        <v>0</v>
      </c>
      <c r="M57" s="174">
        <f t="shared" si="10"/>
        <v>0</v>
      </c>
      <c r="N57" s="166">
        <v>1</v>
      </c>
      <c r="O57" s="166">
        <f t="shared" si="11"/>
        <v>1</v>
      </c>
      <c r="P57" s="166">
        <v>0</v>
      </c>
      <c r="Q57" s="166">
        <f t="shared" si="12"/>
        <v>0</v>
      </c>
      <c r="R57" s="166"/>
      <c r="S57" s="166"/>
      <c r="T57" s="167">
        <v>0</v>
      </c>
      <c r="U57" s="166">
        <f t="shared" si="13"/>
        <v>0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118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">
      <c r="A58" s="157">
        <v>48</v>
      </c>
      <c r="B58" s="163" t="s">
        <v>205</v>
      </c>
      <c r="C58" s="196" t="s">
        <v>206</v>
      </c>
      <c r="D58" s="165" t="s">
        <v>140</v>
      </c>
      <c r="E58" s="171">
        <v>1</v>
      </c>
      <c r="F58" s="173"/>
      <c r="G58" s="174">
        <f t="shared" si="7"/>
        <v>0</v>
      </c>
      <c r="H58" s="173"/>
      <c r="I58" s="174">
        <f t="shared" si="8"/>
        <v>0</v>
      </c>
      <c r="J58" s="173"/>
      <c r="K58" s="174">
        <f t="shared" si="9"/>
        <v>0</v>
      </c>
      <c r="L58" s="174">
        <v>0</v>
      </c>
      <c r="M58" s="174">
        <f t="shared" si="10"/>
        <v>0</v>
      </c>
      <c r="N58" s="166">
        <v>7.0200000000000002E-3</v>
      </c>
      <c r="O58" s="166">
        <f t="shared" si="11"/>
        <v>7.0200000000000002E-3</v>
      </c>
      <c r="P58" s="166">
        <v>0</v>
      </c>
      <c r="Q58" s="166">
        <f t="shared" si="12"/>
        <v>0</v>
      </c>
      <c r="R58" s="166"/>
      <c r="S58" s="166"/>
      <c r="T58" s="167">
        <v>1.694</v>
      </c>
      <c r="U58" s="166">
        <f t="shared" si="13"/>
        <v>1.69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106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49</v>
      </c>
      <c r="B59" s="163" t="s">
        <v>207</v>
      </c>
      <c r="C59" s="196" t="s">
        <v>208</v>
      </c>
      <c r="D59" s="165" t="s">
        <v>156</v>
      </c>
      <c r="E59" s="171">
        <v>1</v>
      </c>
      <c r="F59" s="173"/>
      <c r="G59" s="174">
        <f t="shared" si="7"/>
        <v>0</v>
      </c>
      <c r="H59" s="173"/>
      <c r="I59" s="174">
        <f t="shared" si="8"/>
        <v>0</v>
      </c>
      <c r="J59" s="173"/>
      <c r="K59" s="174">
        <f t="shared" si="9"/>
        <v>0</v>
      </c>
      <c r="L59" s="174">
        <v>0</v>
      </c>
      <c r="M59" s="174">
        <f t="shared" si="10"/>
        <v>0</v>
      </c>
      <c r="N59" s="166">
        <v>0</v>
      </c>
      <c r="O59" s="166">
        <f t="shared" si="11"/>
        <v>0</v>
      </c>
      <c r="P59" s="166">
        <v>0</v>
      </c>
      <c r="Q59" s="166">
        <f t="shared" si="12"/>
        <v>0</v>
      </c>
      <c r="R59" s="166"/>
      <c r="S59" s="166"/>
      <c r="T59" s="167">
        <v>0</v>
      </c>
      <c r="U59" s="166">
        <f t="shared" si="13"/>
        <v>0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106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50</v>
      </c>
      <c r="B60" s="163" t="s">
        <v>209</v>
      </c>
      <c r="C60" s="196" t="s">
        <v>210</v>
      </c>
      <c r="D60" s="165" t="s">
        <v>121</v>
      </c>
      <c r="E60" s="171">
        <v>1</v>
      </c>
      <c r="F60" s="173"/>
      <c r="G60" s="174">
        <f t="shared" si="7"/>
        <v>0</v>
      </c>
      <c r="H60" s="173"/>
      <c r="I60" s="174">
        <f t="shared" si="8"/>
        <v>0</v>
      </c>
      <c r="J60" s="173"/>
      <c r="K60" s="174">
        <f t="shared" si="9"/>
        <v>0</v>
      </c>
      <c r="L60" s="174">
        <v>0</v>
      </c>
      <c r="M60" s="174">
        <f t="shared" si="10"/>
        <v>0</v>
      </c>
      <c r="N60" s="166">
        <v>0</v>
      </c>
      <c r="O60" s="166">
        <f t="shared" si="11"/>
        <v>0</v>
      </c>
      <c r="P60" s="166">
        <v>0</v>
      </c>
      <c r="Q60" s="166">
        <f t="shared" si="12"/>
        <v>0</v>
      </c>
      <c r="R60" s="166"/>
      <c r="S60" s="166"/>
      <c r="T60" s="167">
        <v>0</v>
      </c>
      <c r="U60" s="166">
        <f t="shared" si="13"/>
        <v>0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106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x14ac:dyDescent="0.2">
      <c r="A61" s="158" t="s">
        <v>101</v>
      </c>
      <c r="B61" s="164" t="s">
        <v>64</v>
      </c>
      <c r="C61" s="197" t="s">
        <v>65</v>
      </c>
      <c r="D61" s="168"/>
      <c r="E61" s="172"/>
      <c r="F61" s="175"/>
      <c r="G61" s="175">
        <f>SUMIF(AE62:AE72,"&lt;&gt;NOR",G62:G72)</f>
        <v>0</v>
      </c>
      <c r="H61" s="175"/>
      <c r="I61" s="175">
        <f>SUM(I62:I72)</f>
        <v>0</v>
      </c>
      <c r="J61" s="175"/>
      <c r="K61" s="175">
        <f>SUM(K62:K72)</f>
        <v>0</v>
      </c>
      <c r="L61" s="175"/>
      <c r="M61" s="175">
        <f>SUM(M62:M72)</f>
        <v>0</v>
      </c>
      <c r="N61" s="169"/>
      <c r="O61" s="169">
        <f>SUM(O62:O72)</f>
        <v>0</v>
      </c>
      <c r="P61" s="169"/>
      <c r="Q61" s="169">
        <f>SUM(Q62:Q72)</f>
        <v>0</v>
      </c>
      <c r="R61" s="169"/>
      <c r="S61" s="169"/>
      <c r="T61" s="170"/>
      <c r="U61" s="169">
        <f>SUM(U62:U72)</f>
        <v>0</v>
      </c>
      <c r="AE61" t="s">
        <v>102</v>
      </c>
    </row>
    <row r="62" spans="1:60" outlineLevel="1" x14ac:dyDescent="0.2">
      <c r="A62" s="157">
        <v>51</v>
      </c>
      <c r="B62" s="163" t="s">
        <v>211</v>
      </c>
      <c r="C62" s="196" t="s">
        <v>212</v>
      </c>
      <c r="D62" s="165" t="s">
        <v>121</v>
      </c>
      <c r="E62" s="171">
        <v>1</v>
      </c>
      <c r="F62" s="173"/>
      <c r="G62" s="174">
        <f t="shared" ref="G62:G72" si="14">ROUND(E62*F62,2)</f>
        <v>0</v>
      </c>
      <c r="H62" s="173"/>
      <c r="I62" s="174">
        <f t="shared" ref="I62:I72" si="15">ROUND(E62*H62,2)</f>
        <v>0</v>
      </c>
      <c r="J62" s="173"/>
      <c r="K62" s="174">
        <f t="shared" ref="K62:K72" si="16">ROUND(E62*J62,2)</f>
        <v>0</v>
      </c>
      <c r="L62" s="174">
        <v>0</v>
      </c>
      <c r="M62" s="174">
        <f t="shared" ref="M62:M72" si="17">G62*(1+L62/100)</f>
        <v>0</v>
      </c>
      <c r="N62" s="166">
        <v>0</v>
      </c>
      <c r="O62" s="166">
        <f t="shared" ref="O62:O72" si="18">ROUND(E62*N62,5)</f>
        <v>0</v>
      </c>
      <c r="P62" s="166">
        <v>0</v>
      </c>
      <c r="Q62" s="166">
        <f t="shared" ref="Q62:Q72" si="19">ROUND(E62*P62,5)</f>
        <v>0</v>
      </c>
      <c r="R62" s="166"/>
      <c r="S62" s="166"/>
      <c r="T62" s="167">
        <v>0</v>
      </c>
      <c r="U62" s="166">
        <f t="shared" ref="U62:U72" si="20">ROUND(E62*T62,2)</f>
        <v>0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106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22.5" outlineLevel="1" x14ac:dyDescent="0.2">
      <c r="A63" s="157">
        <v>52</v>
      </c>
      <c r="B63" s="163" t="s">
        <v>213</v>
      </c>
      <c r="C63" s="196" t="s">
        <v>214</v>
      </c>
      <c r="D63" s="165" t="s">
        <v>121</v>
      </c>
      <c r="E63" s="171">
        <v>1</v>
      </c>
      <c r="F63" s="173"/>
      <c r="G63" s="174">
        <f t="shared" si="14"/>
        <v>0</v>
      </c>
      <c r="H63" s="173"/>
      <c r="I63" s="174">
        <f t="shared" si="15"/>
        <v>0</v>
      </c>
      <c r="J63" s="173"/>
      <c r="K63" s="174">
        <f t="shared" si="16"/>
        <v>0</v>
      </c>
      <c r="L63" s="174">
        <v>0</v>
      </c>
      <c r="M63" s="174">
        <f t="shared" si="17"/>
        <v>0</v>
      </c>
      <c r="N63" s="166">
        <v>0</v>
      </c>
      <c r="O63" s="166">
        <f t="shared" si="18"/>
        <v>0</v>
      </c>
      <c r="P63" s="166">
        <v>0</v>
      </c>
      <c r="Q63" s="166">
        <f t="shared" si="19"/>
        <v>0</v>
      </c>
      <c r="R63" s="166"/>
      <c r="S63" s="166"/>
      <c r="T63" s="167">
        <v>0</v>
      </c>
      <c r="U63" s="166">
        <f t="shared" si="20"/>
        <v>0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106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>
        <v>53</v>
      </c>
      <c r="B64" s="163" t="s">
        <v>215</v>
      </c>
      <c r="C64" s="196" t="s">
        <v>216</v>
      </c>
      <c r="D64" s="165" t="s">
        <v>121</v>
      </c>
      <c r="E64" s="171">
        <v>1</v>
      </c>
      <c r="F64" s="173"/>
      <c r="G64" s="174">
        <f t="shared" si="14"/>
        <v>0</v>
      </c>
      <c r="H64" s="173"/>
      <c r="I64" s="174">
        <f t="shared" si="15"/>
        <v>0</v>
      </c>
      <c r="J64" s="173"/>
      <c r="K64" s="174">
        <f t="shared" si="16"/>
        <v>0</v>
      </c>
      <c r="L64" s="174">
        <v>0</v>
      </c>
      <c r="M64" s="174">
        <f t="shared" si="17"/>
        <v>0</v>
      </c>
      <c r="N64" s="166">
        <v>0</v>
      </c>
      <c r="O64" s="166">
        <f t="shared" si="18"/>
        <v>0</v>
      </c>
      <c r="P64" s="166">
        <v>0</v>
      </c>
      <c r="Q64" s="166">
        <f t="shared" si="19"/>
        <v>0</v>
      </c>
      <c r="R64" s="166"/>
      <c r="S64" s="166"/>
      <c r="T64" s="167">
        <v>0</v>
      </c>
      <c r="U64" s="166">
        <f t="shared" si="20"/>
        <v>0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106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ht="22.5" outlineLevel="1" x14ac:dyDescent="0.2">
      <c r="A65" s="157">
        <v>54</v>
      </c>
      <c r="B65" s="163" t="s">
        <v>217</v>
      </c>
      <c r="C65" s="196" t="s">
        <v>218</v>
      </c>
      <c r="D65" s="165" t="s">
        <v>145</v>
      </c>
      <c r="E65" s="171">
        <v>342.95</v>
      </c>
      <c r="F65" s="173"/>
      <c r="G65" s="174">
        <f t="shared" si="14"/>
        <v>0</v>
      </c>
      <c r="H65" s="173"/>
      <c r="I65" s="174">
        <f t="shared" si="15"/>
        <v>0</v>
      </c>
      <c r="J65" s="173"/>
      <c r="K65" s="174">
        <f t="shared" si="16"/>
        <v>0</v>
      </c>
      <c r="L65" s="174">
        <v>0</v>
      </c>
      <c r="M65" s="174">
        <f t="shared" si="17"/>
        <v>0</v>
      </c>
      <c r="N65" s="166">
        <v>0</v>
      </c>
      <c r="O65" s="166">
        <f t="shared" si="18"/>
        <v>0</v>
      </c>
      <c r="P65" s="166">
        <v>0</v>
      </c>
      <c r="Q65" s="166">
        <f t="shared" si="19"/>
        <v>0</v>
      </c>
      <c r="R65" s="166"/>
      <c r="S65" s="166"/>
      <c r="T65" s="167">
        <v>0</v>
      </c>
      <c r="U65" s="166">
        <f t="shared" si="20"/>
        <v>0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106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ht="22.5" outlineLevel="1" x14ac:dyDescent="0.2">
      <c r="A66" s="157">
        <v>55</v>
      </c>
      <c r="B66" s="163" t="s">
        <v>219</v>
      </c>
      <c r="C66" s="196" t="s">
        <v>220</v>
      </c>
      <c r="D66" s="165" t="s">
        <v>121</v>
      </c>
      <c r="E66" s="171">
        <v>1</v>
      </c>
      <c r="F66" s="173"/>
      <c r="G66" s="174">
        <f t="shared" si="14"/>
        <v>0</v>
      </c>
      <c r="H66" s="173"/>
      <c r="I66" s="174">
        <f t="shared" si="15"/>
        <v>0</v>
      </c>
      <c r="J66" s="173"/>
      <c r="K66" s="174">
        <f t="shared" si="16"/>
        <v>0</v>
      </c>
      <c r="L66" s="174">
        <v>0</v>
      </c>
      <c r="M66" s="174">
        <f t="shared" si="17"/>
        <v>0</v>
      </c>
      <c r="N66" s="166">
        <v>0</v>
      </c>
      <c r="O66" s="166">
        <f t="shared" si="18"/>
        <v>0</v>
      </c>
      <c r="P66" s="166">
        <v>0</v>
      </c>
      <c r="Q66" s="166">
        <f t="shared" si="19"/>
        <v>0</v>
      </c>
      <c r="R66" s="166"/>
      <c r="S66" s="166"/>
      <c r="T66" s="167">
        <v>0</v>
      </c>
      <c r="U66" s="166">
        <f t="shared" si="20"/>
        <v>0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106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>
        <v>56</v>
      </c>
      <c r="B67" s="163" t="s">
        <v>221</v>
      </c>
      <c r="C67" s="196" t="s">
        <v>222</v>
      </c>
      <c r="D67" s="165" t="s">
        <v>121</v>
      </c>
      <c r="E67" s="171">
        <v>1</v>
      </c>
      <c r="F67" s="173"/>
      <c r="G67" s="174">
        <f t="shared" si="14"/>
        <v>0</v>
      </c>
      <c r="H67" s="173"/>
      <c r="I67" s="174">
        <f t="shared" si="15"/>
        <v>0</v>
      </c>
      <c r="J67" s="173"/>
      <c r="K67" s="174">
        <f t="shared" si="16"/>
        <v>0</v>
      </c>
      <c r="L67" s="174">
        <v>0</v>
      </c>
      <c r="M67" s="174">
        <f t="shared" si="17"/>
        <v>0</v>
      </c>
      <c r="N67" s="166">
        <v>0</v>
      </c>
      <c r="O67" s="166">
        <f t="shared" si="18"/>
        <v>0</v>
      </c>
      <c r="P67" s="166">
        <v>0</v>
      </c>
      <c r="Q67" s="166">
        <f t="shared" si="19"/>
        <v>0</v>
      </c>
      <c r="R67" s="166"/>
      <c r="S67" s="166"/>
      <c r="T67" s="167">
        <v>0</v>
      </c>
      <c r="U67" s="166">
        <f t="shared" si="20"/>
        <v>0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106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ht="22.5" outlineLevel="1" x14ac:dyDescent="0.2">
      <c r="A68" s="157">
        <v>57</v>
      </c>
      <c r="B68" s="163" t="s">
        <v>223</v>
      </c>
      <c r="C68" s="196" t="s">
        <v>224</v>
      </c>
      <c r="D68" s="165" t="s">
        <v>121</v>
      </c>
      <c r="E68" s="171">
        <v>1</v>
      </c>
      <c r="F68" s="173"/>
      <c r="G68" s="174">
        <f t="shared" si="14"/>
        <v>0</v>
      </c>
      <c r="H68" s="173"/>
      <c r="I68" s="174">
        <f t="shared" si="15"/>
        <v>0</v>
      </c>
      <c r="J68" s="173"/>
      <c r="K68" s="174">
        <f t="shared" si="16"/>
        <v>0</v>
      </c>
      <c r="L68" s="174">
        <v>0</v>
      </c>
      <c r="M68" s="174">
        <f t="shared" si="17"/>
        <v>0</v>
      </c>
      <c r="N68" s="166">
        <v>0</v>
      </c>
      <c r="O68" s="166">
        <f t="shared" si="18"/>
        <v>0</v>
      </c>
      <c r="P68" s="166">
        <v>0</v>
      </c>
      <c r="Q68" s="166">
        <f t="shared" si="19"/>
        <v>0</v>
      </c>
      <c r="R68" s="166"/>
      <c r="S68" s="166"/>
      <c r="T68" s="167">
        <v>0</v>
      </c>
      <c r="U68" s="166">
        <f t="shared" si="20"/>
        <v>0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106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ht="22.5" outlineLevel="1" x14ac:dyDescent="0.2">
      <c r="A69" s="157">
        <v>58</v>
      </c>
      <c r="B69" s="163" t="s">
        <v>225</v>
      </c>
      <c r="C69" s="196" t="s">
        <v>226</v>
      </c>
      <c r="D69" s="165" t="s">
        <v>121</v>
      </c>
      <c r="E69" s="171">
        <v>1</v>
      </c>
      <c r="F69" s="173"/>
      <c r="G69" s="174">
        <f t="shared" si="14"/>
        <v>0</v>
      </c>
      <c r="H69" s="173"/>
      <c r="I69" s="174">
        <f t="shared" si="15"/>
        <v>0</v>
      </c>
      <c r="J69" s="173"/>
      <c r="K69" s="174">
        <f t="shared" si="16"/>
        <v>0</v>
      </c>
      <c r="L69" s="174">
        <v>0</v>
      </c>
      <c r="M69" s="174">
        <f t="shared" si="17"/>
        <v>0</v>
      </c>
      <c r="N69" s="166">
        <v>0</v>
      </c>
      <c r="O69" s="166">
        <f t="shared" si="18"/>
        <v>0</v>
      </c>
      <c r="P69" s="166">
        <v>0</v>
      </c>
      <c r="Q69" s="166">
        <f t="shared" si="19"/>
        <v>0</v>
      </c>
      <c r="R69" s="166"/>
      <c r="S69" s="166"/>
      <c r="T69" s="167">
        <v>0</v>
      </c>
      <c r="U69" s="166">
        <f t="shared" si="20"/>
        <v>0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106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ht="22.5" outlineLevel="1" x14ac:dyDescent="0.2">
      <c r="A70" s="157">
        <v>59</v>
      </c>
      <c r="B70" s="163" t="s">
        <v>227</v>
      </c>
      <c r="C70" s="196" t="s">
        <v>228</v>
      </c>
      <c r="D70" s="165" t="s">
        <v>121</v>
      </c>
      <c r="E70" s="171">
        <v>1</v>
      </c>
      <c r="F70" s="173"/>
      <c r="G70" s="174">
        <f t="shared" si="14"/>
        <v>0</v>
      </c>
      <c r="H70" s="173"/>
      <c r="I70" s="174">
        <f t="shared" si="15"/>
        <v>0</v>
      </c>
      <c r="J70" s="173"/>
      <c r="K70" s="174">
        <f t="shared" si="16"/>
        <v>0</v>
      </c>
      <c r="L70" s="174">
        <v>0</v>
      </c>
      <c r="M70" s="174">
        <f t="shared" si="17"/>
        <v>0</v>
      </c>
      <c r="N70" s="166">
        <v>0</v>
      </c>
      <c r="O70" s="166">
        <f t="shared" si="18"/>
        <v>0</v>
      </c>
      <c r="P70" s="166">
        <v>0</v>
      </c>
      <c r="Q70" s="166">
        <f t="shared" si="19"/>
        <v>0</v>
      </c>
      <c r="R70" s="166"/>
      <c r="S70" s="166"/>
      <c r="T70" s="167">
        <v>0</v>
      </c>
      <c r="U70" s="166">
        <f t="shared" si="20"/>
        <v>0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106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ht="22.5" outlineLevel="1" x14ac:dyDescent="0.2">
      <c r="A71" s="157">
        <v>60</v>
      </c>
      <c r="B71" s="163" t="s">
        <v>229</v>
      </c>
      <c r="C71" s="196" t="s">
        <v>230</v>
      </c>
      <c r="D71" s="165" t="s">
        <v>121</v>
      </c>
      <c r="E71" s="171">
        <v>1</v>
      </c>
      <c r="F71" s="173"/>
      <c r="G71" s="174">
        <f t="shared" si="14"/>
        <v>0</v>
      </c>
      <c r="H71" s="173"/>
      <c r="I71" s="174">
        <f t="shared" si="15"/>
        <v>0</v>
      </c>
      <c r="J71" s="173"/>
      <c r="K71" s="174">
        <f t="shared" si="16"/>
        <v>0</v>
      </c>
      <c r="L71" s="174">
        <v>0</v>
      </c>
      <c r="M71" s="174">
        <f t="shared" si="17"/>
        <v>0</v>
      </c>
      <c r="N71" s="166">
        <v>0</v>
      </c>
      <c r="O71" s="166">
        <f t="shared" si="18"/>
        <v>0</v>
      </c>
      <c r="P71" s="166">
        <v>0</v>
      </c>
      <c r="Q71" s="166">
        <f t="shared" si="19"/>
        <v>0</v>
      </c>
      <c r="R71" s="166"/>
      <c r="S71" s="166"/>
      <c r="T71" s="167">
        <v>0</v>
      </c>
      <c r="U71" s="166">
        <f t="shared" si="20"/>
        <v>0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106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ht="22.5" outlineLevel="1" x14ac:dyDescent="0.2">
      <c r="A72" s="157">
        <v>61</v>
      </c>
      <c r="B72" s="163" t="s">
        <v>231</v>
      </c>
      <c r="C72" s="196" t="s">
        <v>232</v>
      </c>
      <c r="D72" s="165" t="s">
        <v>121</v>
      </c>
      <c r="E72" s="171">
        <v>1</v>
      </c>
      <c r="F72" s="173"/>
      <c r="G72" s="174">
        <f t="shared" si="14"/>
        <v>0</v>
      </c>
      <c r="H72" s="173"/>
      <c r="I72" s="174">
        <f t="shared" si="15"/>
        <v>0</v>
      </c>
      <c r="J72" s="173"/>
      <c r="K72" s="174">
        <f t="shared" si="16"/>
        <v>0</v>
      </c>
      <c r="L72" s="174">
        <v>0</v>
      </c>
      <c r="M72" s="174">
        <f t="shared" si="17"/>
        <v>0</v>
      </c>
      <c r="N72" s="166">
        <v>0</v>
      </c>
      <c r="O72" s="166">
        <f t="shared" si="18"/>
        <v>0</v>
      </c>
      <c r="P72" s="166">
        <v>0</v>
      </c>
      <c r="Q72" s="166">
        <f t="shared" si="19"/>
        <v>0</v>
      </c>
      <c r="R72" s="166"/>
      <c r="S72" s="166"/>
      <c r="T72" s="167">
        <v>0</v>
      </c>
      <c r="U72" s="166">
        <f t="shared" si="20"/>
        <v>0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106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x14ac:dyDescent="0.2">
      <c r="A73" s="158" t="s">
        <v>101</v>
      </c>
      <c r="B73" s="164" t="s">
        <v>66</v>
      </c>
      <c r="C73" s="197" t="s">
        <v>67</v>
      </c>
      <c r="D73" s="168"/>
      <c r="E73" s="172"/>
      <c r="F73" s="175"/>
      <c r="G73" s="175">
        <f>SUMIF(AE74:AE76,"&lt;&gt;NOR",G74:G76)</f>
        <v>0</v>
      </c>
      <c r="H73" s="175"/>
      <c r="I73" s="175">
        <f>SUM(I74:I76)</f>
        <v>0</v>
      </c>
      <c r="J73" s="175"/>
      <c r="K73" s="175">
        <f>SUM(K74:K76)</f>
        <v>0</v>
      </c>
      <c r="L73" s="175"/>
      <c r="M73" s="175">
        <f>SUM(M74:M76)</f>
        <v>0</v>
      </c>
      <c r="N73" s="169"/>
      <c r="O73" s="169">
        <f>SUM(O74:O76)</f>
        <v>0</v>
      </c>
      <c r="P73" s="169"/>
      <c r="Q73" s="169">
        <f>SUM(Q74:Q76)</f>
        <v>0</v>
      </c>
      <c r="R73" s="169"/>
      <c r="S73" s="169"/>
      <c r="T73" s="170"/>
      <c r="U73" s="169">
        <f>SUM(U74:U76)</f>
        <v>12.2</v>
      </c>
      <c r="AE73" t="s">
        <v>102</v>
      </c>
    </row>
    <row r="74" spans="1:60" outlineLevel="1" x14ac:dyDescent="0.2">
      <c r="A74" s="157">
        <v>62</v>
      </c>
      <c r="B74" s="163" t="s">
        <v>233</v>
      </c>
      <c r="C74" s="196" t="s">
        <v>234</v>
      </c>
      <c r="D74" s="165" t="s">
        <v>235</v>
      </c>
      <c r="E74" s="171">
        <v>123.2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0</v>
      </c>
      <c r="M74" s="174">
        <f>G74*(1+L74/100)</f>
        <v>0</v>
      </c>
      <c r="N74" s="166">
        <v>0</v>
      </c>
      <c r="O74" s="166">
        <f>ROUND(E74*N74,5)</f>
        <v>0</v>
      </c>
      <c r="P74" s="166">
        <v>0</v>
      </c>
      <c r="Q74" s="166">
        <f>ROUND(E74*P74,5)</f>
        <v>0</v>
      </c>
      <c r="R74" s="166"/>
      <c r="S74" s="166"/>
      <c r="T74" s="167">
        <v>9.9000000000000005E-2</v>
      </c>
      <c r="U74" s="166">
        <f>ROUND(E74*T74,2)</f>
        <v>12.2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106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>
        <v>63</v>
      </c>
      <c r="B75" s="163" t="s">
        <v>236</v>
      </c>
      <c r="C75" s="196" t="s">
        <v>237</v>
      </c>
      <c r="D75" s="165" t="s">
        <v>235</v>
      </c>
      <c r="E75" s="171">
        <v>123.2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0</v>
      </c>
      <c r="M75" s="174">
        <f>G75*(1+L75/100)</f>
        <v>0</v>
      </c>
      <c r="N75" s="166">
        <v>0</v>
      </c>
      <c r="O75" s="166">
        <f>ROUND(E75*N75,5)</f>
        <v>0</v>
      </c>
      <c r="P75" s="166">
        <v>0</v>
      </c>
      <c r="Q75" s="166">
        <f>ROUND(E75*P75,5)</f>
        <v>0</v>
      </c>
      <c r="R75" s="166"/>
      <c r="S75" s="166"/>
      <c r="T75" s="167">
        <v>0</v>
      </c>
      <c r="U75" s="166">
        <f>ROUND(E75*T75,2)</f>
        <v>0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106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 x14ac:dyDescent="0.2">
      <c r="A76" s="157">
        <v>64</v>
      </c>
      <c r="B76" s="163" t="s">
        <v>238</v>
      </c>
      <c r="C76" s="196" t="s">
        <v>239</v>
      </c>
      <c r="D76" s="165" t="s">
        <v>235</v>
      </c>
      <c r="E76" s="171">
        <v>123.2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0</v>
      </c>
      <c r="M76" s="174">
        <f>G76*(1+L76/100)</f>
        <v>0</v>
      </c>
      <c r="N76" s="166">
        <v>0</v>
      </c>
      <c r="O76" s="166">
        <f>ROUND(E76*N76,5)</f>
        <v>0</v>
      </c>
      <c r="P76" s="166">
        <v>0</v>
      </c>
      <c r="Q76" s="166">
        <f>ROUND(E76*P76,5)</f>
        <v>0</v>
      </c>
      <c r="R76" s="166"/>
      <c r="S76" s="166"/>
      <c r="T76" s="167">
        <v>0</v>
      </c>
      <c r="U76" s="166">
        <f>ROUND(E76*T76,2)</f>
        <v>0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106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x14ac:dyDescent="0.2">
      <c r="A77" s="158" t="s">
        <v>101</v>
      </c>
      <c r="B77" s="164" t="s">
        <v>68</v>
      </c>
      <c r="C77" s="197" t="s">
        <v>69</v>
      </c>
      <c r="D77" s="168"/>
      <c r="E77" s="172"/>
      <c r="F77" s="175"/>
      <c r="G77" s="175">
        <f>SUMIF(AE78:AE79,"&lt;&gt;NOR",G78:G79)</f>
        <v>0</v>
      </c>
      <c r="H77" s="175"/>
      <c r="I77" s="175">
        <f>SUM(I78:I79)</f>
        <v>0</v>
      </c>
      <c r="J77" s="175"/>
      <c r="K77" s="175">
        <f>SUM(K78:K79)</f>
        <v>0</v>
      </c>
      <c r="L77" s="175"/>
      <c r="M77" s="175">
        <f>SUM(M78:M79)</f>
        <v>0</v>
      </c>
      <c r="N77" s="169"/>
      <c r="O77" s="169">
        <f>SUM(O78:O79)</f>
        <v>0</v>
      </c>
      <c r="P77" s="169"/>
      <c r="Q77" s="169">
        <f>SUM(Q78:Q79)</f>
        <v>0</v>
      </c>
      <c r="R77" s="169"/>
      <c r="S77" s="169"/>
      <c r="T77" s="170"/>
      <c r="U77" s="169">
        <f>SUM(U78:U79)</f>
        <v>0</v>
      </c>
      <c r="AE77" t="s">
        <v>102</v>
      </c>
    </row>
    <row r="78" spans="1:60" outlineLevel="1" x14ac:dyDescent="0.2">
      <c r="A78" s="157">
        <v>65</v>
      </c>
      <c r="B78" s="163" t="s">
        <v>240</v>
      </c>
      <c r="C78" s="196" t="s">
        <v>241</v>
      </c>
      <c r="D78" s="165" t="s">
        <v>121</v>
      </c>
      <c r="E78" s="171">
        <v>1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0</v>
      </c>
      <c r="M78" s="174">
        <f>G78*(1+L78/100)</f>
        <v>0</v>
      </c>
      <c r="N78" s="166">
        <v>0</v>
      </c>
      <c r="O78" s="166">
        <f>ROUND(E78*N78,5)</f>
        <v>0</v>
      </c>
      <c r="P78" s="166">
        <v>0</v>
      </c>
      <c r="Q78" s="166">
        <f>ROUND(E78*P78,5)</f>
        <v>0</v>
      </c>
      <c r="R78" s="166"/>
      <c r="S78" s="166"/>
      <c r="T78" s="167">
        <v>0</v>
      </c>
      <c r="U78" s="166">
        <f>ROUND(E78*T78,2)</f>
        <v>0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106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 x14ac:dyDescent="0.2">
      <c r="A79" s="157">
        <v>66</v>
      </c>
      <c r="B79" s="163" t="s">
        <v>242</v>
      </c>
      <c r="C79" s="196" t="s">
        <v>243</v>
      </c>
      <c r="D79" s="165" t="s">
        <v>121</v>
      </c>
      <c r="E79" s="171">
        <v>1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0</v>
      </c>
      <c r="M79" s="174">
        <f>G79*(1+L79/100)</f>
        <v>0</v>
      </c>
      <c r="N79" s="166">
        <v>0</v>
      </c>
      <c r="O79" s="166">
        <f>ROUND(E79*N79,5)</f>
        <v>0</v>
      </c>
      <c r="P79" s="166">
        <v>0</v>
      </c>
      <c r="Q79" s="166">
        <f>ROUND(E79*P79,5)</f>
        <v>0</v>
      </c>
      <c r="R79" s="166"/>
      <c r="S79" s="166"/>
      <c r="T79" s="167">
        <v>0</v>
      </c>
      <c r="U79" s="166">
        <f>ROUND(E79*T79,2)</f>
        <v>0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106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x14ac:dyDescent="0.2">
      <c r="A80" s="158" t="s">
        <v>101</v>
      </c>
      <c r="B80" s="164" t="s">
        <v>70</v>
      </c>
      <c r="C80" s="197" t="s">
        <v>71</v>
      </c>
      <c r="D80" s="168"/>
      <c r="E80" s="172"/>
      <c r="F80" s="175"/>
      <c r="G80" s="175">
        <f>SUMIF(AE81:AE86,"&lt;&gt;NOR",G81:G86)</f>
        <v>0</v>
      </c>
      <c r="H80" s="175"/>
      <c r="I80" s="175">
        <f>SUM(I81:I86)</f>
        <v>0</v>
      </c>
      <c r="J80" s="175"/>
      <c r="K80" s="175">
        <f>SUM(K81:K86)</f>
        <v>0</v>
      </c>
      <c r="L80" s="175"/>
      <c r="M80" s="175">
        <f>SUM(M81:M86)</f>
        <v>0</v>
      </c>
      <c r="N80" s="169"/>
      <c r="O80" s="169">
        <f>SUM(O81:O86)</f>
        <v>0.27006000000000002</v>
      </c>
      <c r="P80" s="169"/>
      <c r="Q80" s="169">
        <f>SUM(Q81:Q86)</f>
        <v>0</v>
      </c>
      <c r="R80" s="169"/>
      <c r="S80" s="169"/>
      <c r="T80" s="170"/>
      <c r="U80" s="169">
        <f>SUM(U81:U86)</f>
        <v>2.8200000000000003</v>
      </c>
      <c r="AE80" t="s">
        <v>102</v>
      </c>
    </row>
    <row r="81" spans="1:60" outlineLevel="1" x14ac:dyDescent="0.2">
      <c r="A81" s="157">
        <v>67</v>
      </c>
      <c r="B81" s="163" t="s">
        <v>244</v>
      </c>
      <c r="C81" s="196" t="s">
        <v>245</v>
      </c>
      <c r="D81" s="165" t="s">
        <v>140</v>
      </c>
      <c r="E81" s="171">
        <v>1</v>
      </c>
      <c r="F81" s="173"/>
      <c r="G81" s="174">
        <f t="shared" ref="G81:G86" si="21">ROUND(E81*F81,2)</f>
        <v>0</v>
      </c>
      <c r="H81" s="173"/>
      <c r="I81" s="174">
        <f t="shared" ref="I81:I86" si="22">ROUND(E81*H81,2)</f>
        <v>0</v>
      </c>
      <c r="J81" s="173"/>
      <c r="K81" s="174">
        <f t="shared" ref="K81:K86" si="23">ROUND(E81*J81,2)</f>
        <v>0</v>
      </c>
      <c r="L81" s="174">
        <v>0</v>
      </c>
      <c r="M81" s="174">
        <f t="shared" ref="M81:M86" si="24">G81*(1+L81/100)</f>
        <v>0</v>
      </c>
      <c r="N81" s="166">
        <v>0</v>
      </c>
      <c r="O81" s="166">
        <f t="shared" ref="O81:O86" si="25">ROUND(E81*N81,5)</f>
        <v>0</v>
      </c>
      <c r="P81" s="166">
        <v>0</v>
      </c>
      <c r="Q81" s="166">
        <f t="shared" ref="Q81:Q86" si="26">ROUND(E81*P81,5)</f>
        <v>0</v>
      </c>
      <c r="R81" s="166"/>
      <c r="S81" s="166"/>
      <c r="T81" s="167">
        <v>1.089</v>
      </c>
      <c r="U81" s="166">
        <f t="shared" ref="U81:U86" si="27">ROUND(E81*T81,2)</f>
        <v>1.0900000000000001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106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>
        <v>68</v>
      </c>
      <c r="B82" s="163" t="s">
        <v>246</v>
      </c>
      <c r="C82" s="196" t="s">
        <v>247</v>
      </c>
      <c r="D82" s="165" t="s">
        <v>156</v>
      </c>
      <c r="E82" s="171">
        <v>2</v>
      </c>
      <c r="F82" s="173"/>
      <c r="G82" s="174">
        <f t="shared" si="21"/>
        <v>0</v>
      </c>
      <c r="H82" s="173"/>
      <c r="I82" s="174">
        <f t="shared" si="22"/>
        <v>0</v>
      </c>
      <c r="J82" s="173"/>
      <c r="K82" s="174">
        <f t="shared" si="23"/>
        <v>0</v>
      </c>
      <c r="L82" s="174">
        <v>0</v>
      </c>
      <c r="M82" s="174">
        <f t="shared" si="24"/>
        <v>0</v>
      </c>
      <c r="N82" s="166">
        <v>0</v>
      </c>
      <c r="O82" s="166">
        <f t="shared" si="25"/>
        <v>0</v>
      </c>
      <c r="P82" s="166">
        <v>0</v>
      </c>
      <c r="Q82" s="166">
        <f t="shared" si="26"/>
        <v>0</v>
      </c>
      <c r="R82" s="166"/>
      <c r="S82" s="166"/>
      <c r="T82" s="167">
        <v>0</v>
      </c>
      <c r="U82" s="166">
        <f t="shared" si="27"/>
        <v>0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106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outlineLevel="1" x14ac:dyDescent="0.2">
      <c r="A83" s="157">
        <v>69</v>
      </c>
      <c r="B83" s="163" t="s">
        <v>248</v>
      </c>
      <c r="C83" s="196" t="s">
        <v>249</v>
      </c>
      <c r="D83" s="165" t="s">
        <v>156</v>
      </c>
      <c r="E83" s="171">
        <v>2</v>
      </c>
      <c r="F83" s="173"/>
      <c r="G83" s="174">
        <f t="shared" si="21"/>
        <v>0</v>
      </c>
      <c r="H83" s="173"/>
      <c r="I83" s="174">
        <f t="shared" si="22"/>
        <v>0</v>
      </c>
      <c r="J83" s="173"/>
      <c r="K83" s="174">
        <f t="shared" si="23"/>
        <v>0</v>
      </c>
      <c r="L83" s="174">
        <v>0</v>
      </c>
      <c r="M83" s="174">
        <f t="shared" si="24"/>
        <v>0</v>
      </c>
      <c r="N83" s="166">
        <v>0</v>
      </c>
      <c r="O83" s="166">
        <f t="shared" si="25"/>
        <v>0</v>
      </c>
      <c r="P83" s="166">
        <v>0</v>
      </c>
      <c r="Q83" s="166">
        <f t="shared" si="26"/>
        <v>0</v>
      </c>
      <c r="R83" s="166"/>
      <c r="S83" s="166"/>
      <c r="T83" s="167">
        <v>0</v>
      </c>
      <c r="U83" s="166">
        <f t="shared" si="27"/>
        <v>0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106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 x14ac:dyDescent="0.2">
      <c r="A84" s="157">
        <v>70</v>
      </c>
      <c r="B84" s="163" t="s">
        <v>250</v>
      </c>
      <c r="C84" s="196" t="s">
        <v>251</v>
      </c>
      <c r="D84" s="165" t="s">
        <v>140</v>
      </c>
      <c r="E84" s="171">
        <v>2</v>
      </c>
      <c r="F84" s="173"/>
      <c r="G84" s="174">
        <f t="shared" si="21"/>
        <v>0</v>
      </c>
      <c r="H84" s="173"/>
      <c r="I84" s="174">
        <f t="shared" si="22"/>
        <v>0</v>
      </c>
      <c r="J84" s="173"/>
      <c r="K84" s="174">
        <f t="shared" si="23"/>
        <v>0</v>
      </c>
      <c r="L84" s="174">
        <v>0</v>
      </c>
      <c r="M84" s="174">
        <f t="shared" si="24"/>
        <v>0</v>
      </c>
      <c r="N84" s="166">
        <v>0.12303</v>
      </c>
      <c r="O84" s="166">
        <f t="shared" si="25"/>
        <v>0.24606</v>
      </c>
      <c r="P84" s="166">
        <v>0</v>
      </c>
      <c r="Q84" s="166">
        <f t="shared" si="26"/>
        <v>0</v>
      </c>
      <c r="R84" s="166"/>
      <c r="S84" s="166"/>
      <c r="T84" s="167">
        <v>0.86299999999999999</v>
      </c>
      <c r="U84" s="166">
        <f t="shared" si="27"/>
        <v>1.73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106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outlineLevel="1" x14ac:dyDescent="0.2">
      <c r="A85" s="157">
        <v>71</v>
      </c>
      <c r="B85" s="163" t="s">
        <v>252</v>
      </c>
      <c r="C85" s="196" t="s">
        <v>253</v>
      </c>
      <c r="D85" s="165" t="s">
        <v>140</v>
      </c>
      <c r="E85" s="171">
        <v>2</v>
      </c>
      <c r="F85" s="173"/>
      <c r="G85" s="174">
        <f t="shared" si="21"/>
        <v>0</v>
      </c>
      <c r="H85" s="173"/>
      <c r="I85" s="174">
        <f t="shared" si="22"/>
        <v>0</v>
      </c>
      <c r="J85" s="173"/>
      <c r="K85" s="174">
        <f t="shared" si="23"/>
        <v>0</v>
      </c>
      <c r="L85" s="174">
        <v>0</v>
      </c>
      <c r="M85" s="174">
        <f t="shared" si="24"/>
        <v>0</v>
      </c>
      <c r="N85" s="166">
        <v>1.2E-2</v>
      </c>
      <c r="O85" s="166">
        <f t="shared" si="25"/>
        <v>2.4E-2</v>
      </c>
      <c r="P85" s="166">
        <v>0</v>
      </c>
      <c r="Q85" s="166">
        <f t="shared" si="26"/>
        <v>0</v>
      </c>
      <c r="R85" s="166"/>
      <c r="S85" s="166"/>
      <c r="T85" s="167">
        <v>0</v>
      </c>
      <c r="U85" s="166">
        <f t="shared" si="27"/>
        <v>0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118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 x14ac:dyDescent="0.2">
      <c r="A86" s="157">
        <v>72</v>
      </c>
      <c r="B86" s="163" t="s">
        <v>254</v>
      </c>
      <c r="C86" s="196" t="s">
        <v>255</v>
      </c>
      <c r="D86" s="165" t="s">
        <v>140</v>
      </c>
      <c r="E86" s="171">
        <v>2</v>
      </c>
      <c r="F86" s="173"/>
      <c r="G86" s="174">
        <f t="shared" si="21"/>
        <v>0</v>
      </c>
      <c r="H86" s="173"/>
      <c r="I86" s="174">
        <f t="shared" si="22"/>
        <v>0</v>
      </c>
      <c r="J86" s="173"/>
      <c r="K86" s="174">
        <f t="shared" si="23"/>
        <v>0</v>
      </c>
      <c r="L86" s="174">
        <v>0</v>
      </c>
      <c r="M86" s="174">
        <f t="shared" si="24"/>
        <v>0</v>
      </c>
      <c r="N86" s="166">
        <v>0</v>
      </c>
      <c r="O86" s="166">
        <f t="shared" si="25"/>
        <v>0</v>
      </c>
      <c r="P86" s="166">
        <v>0</v>
      </c>
      <c r="Q86" s="166">
        <f t="shared" si="26"/>
        <v>0</v>
      </c>
      <c r="R86" s="166"/>
      <c r="S86" s="166"/>
      <c r="T86" s="167">
        <v>0</v>
      </c>
      <c r="U86" s="166">
        <f t="shared" si="27"/>
        <v>0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118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x14ac:dyDescent="0.2">
      <c r="A87" s="158" t="s">
        <v>101</v>
      </c>
      <c r="B87" s="164" t="s">
        <v>72</v>
      </c>
      <c r="C87" s="197" t="s">
        <v>73</v>
      </c>
      <c r="D87" s="168"/>
      <c r="E87" s="172"/>
      <c r="F87" s="175"/>
      <c r="G87" s="175">
        <f>SUMIF(AE88:AE89,"&lt;&gt;NOR",G88:G89)</f>
        <v>0</v>
      </c>
      <c r="H87" s="175"/>
      <c r="I87" s="175">
        <f>SUM(I88:I89)</f>
        <v>0</v>
      </c>
      <c r="J87" s="175"/>
      <c r="K87" s="175">
        <f>SUM(K88:K89)</f>
        <v>0</v>
      </c>
      <c r="L87" s="175"/>
      <c r="M87" s="175">
        <f>SUM(M88:M89)</f>
        <v>0</v>
      </c>
      <c r="N87" s="169"/>
      <c r="O87" s="169">
        <f>SUM(O88:O89)</f>
        <v>0</v>
      </c>
      <c r="P87" s="169"/>
      <c r="Q87" s="169">
        <f>SUM(Q88:Q89)</f>
        <v>0</v>
      </c>
      <c r="R87" s="169"/>
      <c r="S87" s="169"/>
      <c r="T87" s="170"/>
      <c r="U87" s="169">
        <f>SUM(U88:U89)</f>
        <v>20.46</v>
      </c>
      <c r="AE87" t="s">
        <v>102</v>
      </c>
    </row>
    <row r="88" spans="1:60" outlineLevel="1" x14ac:dyDescent="0.2">
      <c r="A88" s="157">
        <v>73</v>
      </c>
      <c r="B88" s="163" t="s">
        <v>256</v>
      </c>
      <c r="C88" s="196" t="s">
        <v>257</v>
      </c>
      <c r="D88" s="165" t="s">
        <v>137</v>
      </c>
      <c r="E88" s="171">
        <v>335.45</v>
      </c>
      <c r="F88" s="173"/>
      <c r="G88" s="174">
        <f>ROUND(E88*F88,2)</f>
        <v>0</v>
      </c>
      <c r="H88" s="173"/>
      <c r="I88" s="174">
        <f>ROUND(E88*H88,2)</f>
        <v>0</v>
      </c>
      <c r="J88" s="173"/>
      <c r="K88" s="174">
        <f>ROUND(E88*J88,2)</f>
        <v>0</v>
      </c>
      <c r="L88" s="174">
        <v>0</v>
      </c>
      <c r="M88" s="174">
        <f>G88*(1+L88/100)</f>
        <v>0</v>
      </c>
      <c r="N88" s="166">
        <v>0</v>
      </c>
      <c r="O88" s="166">
        <f>ROUND(E88*N88,5)</f>
        <v>0</v>
      </c>
      <c r="P88" s="166">
        <v>0</v>
      </c>
      <c r="Q88" s="166">
        <f>ROUND(E88*P88,5)</f>
        <v>0</v>
      </c>
      <c r="R88" s="166"/>
      <c r="S88" s="166"/>
      <c r="T88" s="167">
        <v>4.1000000000000002E-2</v>
      </c>
      <c r="U88" s="166">
        <f>ROUND(E88*T88,2)</f>
        <v>13.75</v>
      </c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106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outlineLevel="1" x14ac:dyDescent="0.2">
      <c r="A89" s="184">
        <v>74</v>
      </c>
      <c r="B89" s="185" t="s">
        <v>258</v>
      </c>
      <c r="C89" s="198" t="s">
        <v>259</v>
      </c>
      <c r="D89" s="186" t="s">
        <v>260</v>
      </c>
      <c r="E89" s="187">
        <v>1</v>
      </c>
      <c r="F89" s="188"/>
      <c r="G89" s="189">
        <f>ROUND(E89*F89,2)</f>
        <v>0</v>
      </c>
      <c r="H89" s="188"/>
      <c r="I89" s="189">
        <f>ROUND(E89*H89,2)</f>
        <v>0</v>
      </c>
      <c r="J89" s="188"/>
      <c r="K89" s="189">
        <f>ROUND(E89*J89,2)</f>
        <v>0</v>
      </c>
      <c r="L89" s="189">
        <v>0</v>
      </c>
      <c r="M89" s="189">
        <f>G89*(1+L89/100)</f>
        <v>0</v>
      </c>
      <c r="N89" s="190">
        <v>0</v>
      </c>
      <c r="O89" s="190">
        <f>ROUND(E89*N89,5)</f>
        <v>0</v>
      </c>
      <c r="P89" s="190">
        <v>0</v>
      </c>
      <c r="Q89" s="190">
        <f>ROUND(E89*P89,5)</f>
        <v>0</v>
      </c>
      <c r="R89" s="190"/>
      <c r="S89" s="190"/>
      <c r="T89" s="191">
        <v>6.71</v>
      </c>
      <c r="U89" s="190">
        <f>ROUND(E89*T89,2)</f>
        <v>6.71</v>
      </c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106</v>
      </c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x14ac:dyDescent="0.2">
      <c r="A90" s="6"/>
      <c r="B90" s="7" t="s">
        <v>261</v>
      </c>
      <c r="C90" s="199" t="s">
        <v>261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C90">
        <v>15</v>
      </c>
      <c r="AD90">
        <v>21</v>
      </c>
    </row>
    <row r="91" spans="1:60" x14ac:dyDescent="0.2">
      <c r="A91" s="192"/>
      <c r="B91" s="193">
        <v>26</v>
      </c>
      <c r="C91" s="200" t="s">
        <v>261</v>
      </c>
      <c r="D91" s="194"/>
      <c r="E91" s="194"/>
      <c r="F91" s="194"/>
      <c r="G91" s="195">
        <f>G8+G18+G23+G61+G73+G77+G80+G87</f>
        <v>0</v>
      </c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f>SUMIF(L7:L89,AC90,G7:G89)</f>
        <v>0</v>
      </c>
      <c r="AD91">
        <f>SUMIF(L7:L89,AD90,G7:G89)</f>
        <v>0</v>
      </c>
      <c r="AE91" t="s">
        <v>262</v>
      </c>
    </row>
    <row r="92" spans="1:60" x14ac:dyDescent="0.2">
      <c r="A92" s="6"/>
      <c r="B92" s="7" t="s">
        <v>261</v>
      </c>
      <c r="C92" s="199" t="s">
        <v>261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6"/>
      <c r="B93" s="7" t="s">
        <v>261</v>
      </c>
      <c r="C93" s="199" t="s">
        <v>261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57">
        <v>33</v>
      </c>
      <c r="B94" s="257"/>
      <c r="C94" s="258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259"/>
      <c r="B95" s="260"/>
      <c r="C95" s="261"/>
      <c r="D95" s="260"/>
      <c r="E95" s="260"/>
      <c r="F95" s="260"/>
      <c r="G95" s="262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E95" t="s">
        <v>263</v>
      </c>
    </row>
    <row r="96" spans="1:60" x14ac:dyDescent="0.2">
      <c r="A96" s="263"/>
      <c r="B96" s="264"/>
      <c r="C96" s="265"/>
      <c r="D96" s="264"/>
      <c r="E96" s="264"/>
      <c r="F96" s="264"/>
      <c r="G96" s="26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63"/>
      <c r="B97" s="264"/>
      <c r="C97" s="265"/>
      <c r="D97" s="264"/>
      <c r="E97" s="264"/>
      <c r="F97" s="264"/>
      <c r="G97" s="26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63"/>
      <c r="B98" s="264"/>
      <c r="C98" s="265"/>
      <c r="D98" s="264"/>
      <c r="E98" s="264"/>
      <c r="F98" s="264"/>
      <c r="G98" s="26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67"/>
      <c r="B99" s="268"/>
      <c r="C99" s="269"/>
      <c r="D99" s="268"/>
      <c r="E99" s="268"/>
      <c r="F99" s="268"/>
      <c r="G99" s="270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6"/>
      <c r="B100" s="7" t="s">
        <v>261</v>
      </c>
      <c r="C100" s="199" t="s">
        <v>261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C101" s="201"/>
      <c r="AE101" t="s">
        <v>264</v>
      </c>
    </row>
  </sheetData>
  <mergeCells count="6">
    <mergeCell ref="A95:G99"/>
    <mergeCell ref="A1:G1"/>
    <mergeCell ref="C2:G2"/>
    <mergeCell ref="C3:G3"/>
    <mergeCell ref="C4:G4"/>
    <mergeCell ref="A94:C9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</cp:lastModifiedBy>
  <cp:lastPrinted>2022-06-08T16:33:19Z</cp:lastPrinted>
  <dcterms:created xsi:type="dcterms:W3CDTF">2009-04-08T07:15:50Z</dcterms:created>
  <dcterms:modified xsi:type="dcterms:W3CDTF">2022-06-08T16:37:17Z</dcterms:modified>
</cp:coreProperties>
</file>